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defaultThemeVersion="124226"/>
  <bookViews>
    <workbookView xWindow="0" yWindow="0" windowWidth="23040" windowHeight="8490" activeTab="3"/>
  </bookViews>
  <sheets>
    <sheet name="Viršelis" sheetId="9" r:id="rId1"/>
    <sheet name="Įvadas" sheetId="3" r:id="rId2"/>
    <sheet name="Teritorija ir gyventojai" sheetId="4" r:id="rId3"/>
    <sheet name="Teritorijos analizė" sheetId="5" r:id="rId4"/>
    <sheet name="Tikslai, uždaviniai, rodikliai" sheetId="6" r:id="rId5"/>
    <sheet name="Bendruomenės dalyvavimas" sheetId="7" r:id="rId6"/>
    <sheet name="Finansinis veiksmų planas" sheetId="1" r:id="rId7"/>
    <sheet name="VPS valdymas ir stebėsena" sheetId="8" r:id="rId8"/>
    <sheet name="Priedai" sheetId="12" r:id="rId9"/>
  </sheets>
  <calcPr calcId="191029"/>
</workbook>
</file>

<file path=xl/calcChain.xml><?xml version="1.0" encoding="utf-8"?>
<calcChain xmlns="http://schemas.openxmlformats.org/spreadsheetml/2006/main">
  <c r="P61" i="6" l="1"/>
  <c r="P60" i="6"/>
  <c r="P39" i="6"/>
  <c r="P36" i="6"/>
  <c r="K33" i="1"/>
  <c r="K53" i="1"/>
  <c r="K55" i="1"/>
  <c r="K56" i="1"/>
  <c r="K70" i="1"/>
  <c r="K52" i="1"/>
  <c r="K23" i="1" l="1"/>
  <c r="K24" i="1"/>
  <c r="K30" i="1"/>
  <c r="K28" i="1"/>
  <c r="K34" i="1"/>
  <c r="K36" i="1"/>
  <c r="K49" i="1"/>
  <c r="K47" i="1"/>
  <c r="K59" i="1"/>
  <c r="K61" i="1"/>
  <c r="K67" i="1"/>
  <c r="K65" i="1"/>
  <c r="J16" i="1"/>
  <c r="E16" i="1"/>
  <c r="D85" i="1" l="1"/>
  <c r="D84" i="1"/>
  <c r="J42" i="1" l="1"/>
  <c r="I42" i="1"/>
  <c r="H42" i="1"/>
  <c r="G42" i="1"/>
  <c r="F42" i="1"/>
  <c r="E42" i="1"/>
  <c r="K42" i="1" s="1"/>
  <c r="J67" i="1"/>
  <c r="J43" i="1" s="1"/>
  <c r="J65" i="1"/>
  <c r="G67" i="1"/>
  <c r="I65" i="1"/>
  <c r="I67" i="1"/>
  <c r="I43" i="1" s="1"/>
  <c r="K68" i="1"/>
  <c r="H68" i="1" s="1"/>
  <c r="G61" i="1"/>
  <c r="F62" i="1"/>
  <c r="F61" i="1"/>
  <c r="H59" i="1"/>
  <c r="H61" i="1"/>
  <c r="K62" i="1"/>
  <c r="G62" i="1" s="1"/>
  <c r="G53" i="1"/>
  <c r="H55" i="1"/>
  <c r="H56" i="1"/>
  <c r="F47" i="1"/>
  <c r="F49" i="1"/>
  <c r="K50" i="1"/>
  <c r="F50" i="1" s="1"/>
  <c r="G36" i="1"/>
  <c r="K37" i="1"/>
  <c r="I37" i="1" s="1"/>
  <c r="F28" i="1"/>
  <c r="G30" i="1"/>
  <c r="K31" i="1"/>
  <c r="H31" i="1" s="1"/>
  <c r="I24" i="1"/>
  <c r="K25" i="1"/>
  <c r="H25" i="1" s="1"/>
  <c r="G28" i="1" l="1"/>
  <c r="H50" i="1"/>
  <c r="F59" i="1"/>
  <c r="J23" i="1"/>
  <c r="F64" i="1"/>
  <c r="G37" i="1"/>
  <c r="E47" i="1"/>
  <c r="I36" i="1"/>
  <c r="E49" i="1"/>
  <c r="F56" i="1"/>
  <c r="G59" i="1"/>
  <c r="G64" i="1" s="1"/>
  <c r="F44" i="1"/>
  <c r="E50" i="1"/>
  <c r="H65" i="1"/>
  <c r="G49" i="1"/>
  <c r="G43" i="1" s="1"/>
  <c r="H67" i="1"/>
  <c r="G50" i="1"/>
  <c r="H62" i="1"/>
  <c r="H64" i="1" s="1"/>
  <c r="J25" i="1"/>
  <c r="J19" i="1" s="1"/>
  <c r="H34" i="1"/>
  <c r="F34" i="1"/>
  <c r="F16" i="1" s="1"/>
  <c r="H44" i="1"/>
  <c r="F55" i="1"/>
  <c r="F43" i="1" s="1"/>
  <c r="E24" i="1"/>
  <c r="E18" i="1" s="1"/>
  <c r="G24" i="1"/>
  <c r="G18" i="1" s="1"/>
  <c r="I25" i="1"/>
  <c r="I19" i="1" s="1"/>
  <c r="F25" i="1"/>
  <c r="H24" i="1"/>
  <c r="F52" i="1"/>
  <c r="G68" i="1"/>
  <c r="J68" i="1"/>
  <c r="J44" i="1" s="1"/>
  <c r="G34" i="1"/>
  <c r="F24" i="1"/>
  <c r="G23" i="1"/>
  <c r="G17" i="1" s="1"/>
  <c r="H23" i="1"/>
  <c r="G31" i="1"/>
  <c r="G47" i="1"/>
  <c r="E56" i="1"/>
  <c r="G56" i="1"/>
  <c r="E55" i="1"/>
  <c r="E43" i="1" s="1"/>
  <c r="G55" i="1"/>
  <c r="F30" i="1"/>
  <c r="H30" i="1"/>
  <c r="H47" i="1"/>
  <c r="I68" i="1"/>
  <c r="I44" i="1" s="1"/>
  <c r="E25" i="1"/>
  <c r="E19" i="1" s="1"/>
  <c r="G25" i="1"/>
  <c r="H53" i="1"/>
  <c r="H58" i="1" s="1"/>
  <c r="E53" i="1"/>
  <c r="I23" i="1"/>
  <c r="I17" i="1" s="1"/>
  <c r="E23" i="1"/>
  <c r="E17" i="1" s="1"/>
  <c r="H37" i="1"/>
  <c r="F37" i="1"/>
  <c r="F23" i="1"/>
  <c r="F17" i="1" s="1"/>
  <c r="J24" i="1"/>
  <c r="F31" i="1"/>
  <c r="H36" i="1"/>
  <c r="F36" i="1"/>
  <c r="I34" i="1"/>
  <c r="I16" i="1" s="1"/>
  <c r="H49" i="1"/>
  <c r="F53" i="1"/>
  <c r="I41" i="1"/>
  <c r="I46" i="1" s="1"/>
  <c r="J41" i="1"/>
  <c r="J9" i="1" s="1"/>
  <c r="K75" i="1" s="1"/>
  <c r="H28" i="1"/>
  <c r="G65" i="1"/>
  <c r="H70" i="1" l="1"/>
  <c r="G70" i="1"/>
  <c r="H16" i="1"/>
  <c r="F33" i="1"/>
  <c r="F19" i="1"/>
  <c r="F12" i="1" s="1"/>
  <c r="G78" i="1" s="1"/>
  <c r="H19" i="1"/>
  <c r="H12" i="1" s="1"/>
  <c r="I78" i="1" s="1"/>
  <c r="G19" i="1"/>
  <c r="H18" i="1"/>
  <c r="H11" i="1" s="1"/>
  <c r="I77" i="1" s="1"/>
  <c r="G33" i="1"/>
  <c r="G39" i="1"/>
  <c r="G16" i="1"/>
  <c r="F18" i="1"/>
  <c r="F11" i="1" s="1"/>
  <c r="G77" i="1" s="1"/>
  <c r="I18" i="1"/>
  <c r="I11" i="1" s="1"/>
  <c r="J77" i="1" s="1"/>
  <c r="E52" i="1"/>
  <c r="H43" i="1"/>
  <c r="K43" i="1" s="1"/>
  <c r="J17" i="1"/>
  <c r="J10" i="1" s="1"/>
  <c r="K76" i="1" s="1"/>
  <c r="J18" i="1"/>
  <c r="J11" i="1" s="1"/>
  <c r="K77" i="1" s="1"/>
  <c r="H17" i="1"/>
  <c r="H10" i="1" s="1"/>
  <c r="I76" i="1" s="1"/>
  <c r="E44" i="1"/>
  <c r="E12" i="1" s="1"/>
  <c r="F39" i="1"/>
  <c r="G44" i="1"/>
  <c r="G11" i="1"/>
  <c r="H77" i="1" s="1"/>
  <c r="H39" i="1"/>
  <c r="I12" i="1"/>
  <c r="J78" i="1" s="1"/>
  <c r="J12" i="1"/>
  <c r="K78" i="1" s="1"/>
  <c r="F10" i="1"/>
  <c r="G76" i="1" s="1"/>
  <c r="F27" i="1"/>
  <c r="F58" i="1"/>
  <c r="F41" i="1"/>
  <c r="F46" i="1" s="1"/>
  <c r="E11" i="1"/>
  <c r="J46" i="1"/>
  <c r="I27" i="1"/>
  <c r="I10" i="1"/>
  <c r="J76" i="1" s="1"/>
  <c r="G58" i="1"/>
  <c r="H33" i="1"/>
  <c r="H52" i="1"/>
  <c r="H41" i="1"/>
  <c r="I39" i="1"/>
  <c r="E27" i="1"/>
  <c r="G41" i="1"/>
  <c r="G52" i="1"/>
  <c r="J70" i="1"/>
  <c r="E58" i="1"/>
  <c r="H27" i="1"/>
  <c r="I70" i="1"/>
  <c r="G10" i="1"/>
  <c r="H76" i="1" s="1"/>
  <c r="G27" i="1"/>
  <c r="E41" i="1"/>
  <c r="J27" i="1"/>
  <c r="H46" i="1" l="1"/>
  <c r="J21" i="1"/>
  <c r="G12" i="1"/>
  <c r="H78" i="1" s="1"/>
  <c r="K19" i="1"/>
  <c r="K44" i="1"/>
  <c r="G46" i="1"/>
  <c r="D94" i="1"/>
  <c r="K41" i="1"/>
  <c r="K46" i="1" s="1"/>
  <c r="E46" i="1"/>
  <c r="E9" i="1"/>
  <c r="K11" i="1"/>
  <c r="F77" i="1"/>
  <c r="K17" i="1"/>
  <c r="E10" i="1"/>
  <c r="E21" i="1"/>
  <c r="K18" i="1"/>
  <c r="H9" i="1"/>
  <c r="H21" i="1"/>
  <c r="I21" i="1"/>
  <c r="I9" i="1"/>
  <c r="F78" i="1"/>
  <c r="D78" i="1" s="1"/>
  <c r="K12" i="1"/>
  <c r="F9" i="1"/>
  <c r="F21" i="1"/>
  <c r="K16" i="1"/>
  <c r="G21" i="1"/>
  <c r="G9" i="1"/>
  <c r="J14" i="1"/>
  <c r="D77" i="1" l="1"/>
  <c r="D93" i="1"/>
  <c r="G75" i="1"/>
  <c r="F14" i="1"/>
  <c r="F76" i="1"/>
  <c r="K10" i="1"/>
  <c r="K21" i="1"/>
  <c r="J75" i="1"/>
  <c r="I14" i="1"/>
  <c r="H75" i="1"/>
  <c r="G14" i="1"/>
  <c r="F75" i="1"/>
  <c r="E14" i="1"/>
  <c r="K9" i="1"/>
  <c r="H14" i="1"/>
  <c r="I75" i="1"/>
  <c r="D75" i="1" l="1"/>
  <c r="D91" i="1"/>
  <c r="K14" i="1"/>
  <c r="D76" i="1"/>
  <c r="D92" i="1"/>
  <c r="D90" i="1" l="1"/>
</calcChain>
</file>

<file path=xl/sharedStrings.xml><?xml version="1.0" encoding="utf-8"?>
<sst xmlns="http://schemas.openxmlformats.org/spreadsheetml/2006/main" count="246" uniqueCount="139">
  <si>
    <t>2023 m.</t>
  </si>
  <si>
    <t>2024 m.</t>
  </si>
  <si>
    <t>2025 m.</t>
  </si>
  <si>
    <t>2026 m.</t>
  </si>
  <si>
    <t>2027 m.</t>
  </si>
  <si>
    <t>2028 m.</t>
  </si>
  <si>
    <t>2029 m.</t>
  </si>
  <si>
    <t>Europos socialinis fondas +</t>
  </si>
  <si>
    <t>Europos regioninės plėtros fondas</t>
  </si>
  <si>
    <t>LR valstybės biudžetas</t>
  </si>
  <si>
    <t>Savivaldybės biudžeto lėšos</t>
  </si>
  <si>
    <t>Privačios lėšos</t>
  </si>
  <si>
    <t>Iš viso uždaviniui:</t>
  </si>
  <si>
    <t>Iš viso veiksmui:</t>
  </si>
  <si>
    <t>Iš viso tikslui:</t>
  </si>
  <si>
    <t>Lėšos strategijos įgyvendinimui</t>
  </si>
  <si>
    <t>Lėšos strategijos administravimui</t>
  </si>
  <si>
    <t>Iš viso vietos plėtros strategijai:</t>
  </si>
  <si>
    <t>ĮVADAS</t>
  </si>
  <si>
    <t>VIETOS PLĖTROS STRATEGIJOS ĮGYVENDINIMO TERITORIJA IR GYVENTOJŲ, KURIEMS TAIKOMA VIETOS PLĖTROS STRATEGIJA, APIBRĖŽTIS</t>
  </si>
  <si>
    <t>TERITORIJA</t>
  </si>
  <si>
    <t>GYVENTOJAI</t>
  </si>
  <si>
    <t>TERITORIJOS, KURIAI RENGIAMA VIETOS PLĖTROS STRATEGIJA, ANALIZĖ</t>
  </si>
  <si>
    <t>POREIKIŲ IR GALIMYBIŲ ANALIZĖ</t>
  </si>
  <si>
    <t>STIPRYBIŲ, SILPNYBIŲ, GALIMYBIŲ IR GRĖSMIŲ ANALIZĖ</t>
  </si>
  <si>
    <t>STIPRYBĖS</t>
  </si>
  <si>
    <t>SILPNYBĖS</t>
  </si>
  <si>
    <t>GALIMYBĖS</t>
  </si>
  <si>
    <t>GRĖSMĖS</t>
  </si>
  <si>
    <t>VIETOS PLĖTROS STRATEGIJOS TIKSLAI, UŽDAVINIAI IR JŲ ĮGYVENDINIMO STEBĖSENOS RODIKLIAI, ĮSKAITANT IŠMATUOJAMAS REZULTATO SIEKTINAS REIKŠMES</t>
  </si>
  <si>
    <t>1.</t>
  </si>
  <si>
    <t>2.</t>
  </si>
  <si>
    <t>3.</t>
  </si>
  <si>
    <t>4.</t>
  </si>
  <si>
    <t>Rezultato rodiklio pavadinimas</t>
  </si>
  <si>
    <t>Pradinė reikšmė</t>
  </si>
  <si>
    <t>Siekiama reikšmė</t>
  </si>
  <si>
    <t>Produkto rodiklio pavadinimas</t>
  </si>
  <si>
    <t>GYVENAMOSIOS VIETOVĖS BENDRUOMENĖS DALYVAVIMO RENGIANT STRATEGIJĄ EIGA</t>
  </si>
  <si>
    <t>VIEŠIEJI PRISTATYMAI IR KONSULTACIJOS</t>
  </si>
  <si>
    <t>VIETOS PLĖTROS STRATEGIJOS VALDYMO, STEBĖSENOS IR VERTINIMO TVARKA</t>
  </si>
  <si>
    <t>VPS VALDYMAS, STEBĖSENA, VERTINIMAS IR KEITIMAI</t>
  </si>
  <si>
    <t>TIKSLO 1 ALTERNATYVA</t>
  </si>
  <si>
    <t>TIKSLO 2 ALTERNATYVA</t>
  </si>
  <si>
    <t>1.1 UŽDAVINIO 1 ALTERNATYVA</t>
  </si>
  <si>
    <t>1.1 UŽDAVINIO 2 ALTERNATYVA</t>
  </si>
  <si>
    <t>Teritorija, kurioje įgyvendinama Skuodo miesto 2023-2029 metų vietos plėtros strategija, sutampa su Skuodo miesto teritorijos ribomis. Skuodas – miestas šiaurės vakarų Lietuvoje, Žemaitijoje, Klaipėdos apskrityje, 75 km į šiaurę nuo Klaipėdos, 2 km į pietus nuo Latvijos sienos.  Šis miestas yra Skuodo rajono savivaldybės centras, jame veikia Skuodo miesto seniūnija. Miestas įsikūręs Pajūrio žemumos šiaurinėje dalyje, kelių 169  Skuodas–Plungė ,  218  Kretinga–Skuodas  ir  170  Mažeikiai–Skuodas  sankirtoje. Į šiaurę nuo miesto į Bartuvos upę įteka Luoba, o rytinis miesto pakraštys eina Luobos kairiuoju intaku – Pušupiu. Bartuva čia yra patvenkta, todėl miesto pietvakariuose telkšo Bartuvos tvenkinys. Vakariniu pakraščiu eina Bajorų–Priekulės (Latvija) geležinkelis. Pagal gyventojų skaičių Skuodo miestas yra vienas mažiausių rajonų centrų Lietuvoje. Lietuvos Respublikos teritorijos bendrajame plane Skuodas priskiriamas B kategorijos lokaliniams centrams (papildomojo tipo, pakankamo potencialo).</t>
  </si>
  <si>
    <t xml:space="preserve">Skuodo rajono savivaldybės 2023 metų socialinių paslaugų plane rašoma, kad nuo 2023 m. sausio mėnesio pradėtos teikti prevencinės socialinės paslaugos visiems asmenims, šeimoms ir bendruomenėms, siekiantiems (siekiančioms) stiprinti asmens (šeimos) gebėjimą savarankiškai rūpintis asmeniniu (šeimos) gyvenimu ir asmens (šeimos) dalyvavimą visuomenės gyvenime, stiprinti bendruomenės socialinį aktyvumą ir skatinti bendruomenės socialinę įtrauktį, taip pat stiprinti asmens (šeimos) žinias ir ugdyti  įgūdžius, kad ateityje būtų išvengta galimų socialinių problemų ir socialinės rizikos atsiradimo. Prevencinėms socialinėms paslaugoms priskiriamos potencialių socialinių paslaugų gavėjų paieškos paslauga, kompleksinės paslaugos šeimai, darbas su bendruomene ir kitos paslaugos.
Skuodo rajone taip pat teikiamos bendrosios socialinės paslaugos (informavimas, konsultavimas, tarpininkavimas ir atstovavimas, maitinimo organizavimas, aprūpinimas būtiniausiais drabužiais ir avalyne, transporto organizavimas, sociokultūrinės paslaugos, asmeninės higienos ir priežiūros paslaugų organizavimas, kitos bendrosios socialinės paslaugos) </t>
  </si>
  <si>
    <t>5.</t>
  </si>
  <si>
    <t>Asmenų, turinčių įvairių priklausomybių, skaičiaus augimas (šalies mastu)</t>
  </si>
  <si>
    <t xml:space="preserve">Nepalanki Skuodo rajono geografinė padėtis (toli nuo šalies pagrindinių ekonomikos centrų) </t>
  </si>
  <si>
    <t>Nacionaliniu mastu skatinama perduoti dalį viešųjų paslaugų NVO ir bendruomenėms</t>
  </si>
  <si>
    <t>6.</t>
  </si>
  <si>
    <t>Pagal JT Žmonių su negalia teisių konvenciją, yra remiama bendruomeninių socialinių paslaugų plėtra, kuriant su apgyvendinimu ir užimtumu susijusių paslaugų infrastruktūrą, diegiant inovatyvias paslaugas</t>
  </si>
  <si>
    <t>7.</t>
  </si>
  <si>
    <t xml:space="preserve">Populiarėja profesinis mokymas </t>
  </si>
  <si>
    <t>Jaunimui skirtų modernesnių paslaugų, užimtumo stoka</t>
  </si>
  <si>
    <t>Savivaldybė nuolat plečia socialinių paslaugų spektrą ir aprėptį</t>
  </si>
  <si>
    <t>Senstančios visuomenės tendencijos, jaunimo išvykimas</t>
  </si>
  <si>
    <t xml:space="preserve">Skuodo rajono savivaldybės 2023 metų socialinių paslaugų plane, socialinių paslaugų vizijos dalyje, pabrėžiama, jog būtinas socialinių paslaugų teikėjų tinklo plėtimas, įtraukiant nevyriausybines organizacijas, bendruomenes į socialinių paslaugų plėtrą ir teikimą. Taip pat išskirtos prioritetinės socialinių paslaugų plėtojimo kryptys: likusių be tėvų globos vaikų globos (rūpybos) šeimose skatinimas, palydėjimo paslaugos teikimo užtikrinimas likusiems be tėvų globos vaikams (nuo 16 m.), kuriems teikiama globa (rūpyba) socialinės globos įstaigoje, socialinę riziką patiriantiems vaikams (nuo 16 m.), kurie gyvena socialinę riziką patiriančiose šeimose, socialinės priežiūros šeimoms teikimas socialinės priežiūros (pagalbos į namus) paslaugų plėtra seniems ir neįgaliems asmenims, dienos socialinės globos paslaugų teikimas asmenims su proto negalia  institucijoje, laikino atokvėpio paslaugų vaikams su negalia, suaugusiems asmenims su negalia ir senyvo amžiaus asmenims plėtra socialinių paslaugų įstaigose ir asmens namuose, asmeninio asistento pagalbą, integralios pagalbos (socialinės globos ir slaugos) asmens namuose paslaugų teikimas. Daugumą iš išvardintų prioritetinių paslaugų galėtų teikti nevyriausybinės organizacijos bei bendruomenės. 
</t>
  </si>
  <si>
    <t>Dėl senstančios visuomenės išaugęs socialinių paslaugų poreikis senyvo amžiaus vienišiems ir ligotiems asmenims</t>
  </si>
  <si>
    <t xml:space="preserve">Nagrinėjant Skuodo rajono įmonių pajamų struktūrą pagal ekonominės veiklos rūšį, matyti, kad didžiausią apyvartą generuoja prekybos įmonės, kasyba ir karjerų eksploatavimas bei apdirbamoji gamyba ir kasyba (žr. 15 pav.). Tai nedidelę pridėtinę vertę sukuriantys sektoriai. Dėl tokios ekonominių veiklų struktūros, pridėtinės vertės, tenkančios vienam dirbančiajam rodiklis Skuodo rajone 2021 m. sudarė tik 18,4 buvo beveik dvigubai mažesnis nei Klaipėdos regione (30,1) ar šalyje (31,5)  (žr. 16 pav.). Atoki rajono geografinė padėtis, mažas gyventojų tankumas, migracija į kitas šalies savivaldybes bei užsienį lemia, kad investicijų pritraukiama nedaug. Materialinių investicijų Skuodo rajone (žr. 17 pav.)  kiekis, tenkantis vienam gyventojui 2021 m. sudarė 561 Eur buvo keliskart mažesnis nei Klaipėdos regione (3724 Eur) ir šalyje. Panagrinėjus materialinių investicijų struktūrą 2021 m., matyti, jog daugiausiai investuota į viešąjį sektorių bei žemės ūkio sritį (žr. 18 pav.).Tiesioginių investicijų kiekis, tenkantis vienam gyventojui, Skuodo rajone 2021 m. sudarė 483 Eur buvo daugiau nei 10 kartų mažesnis nei Klaipėdos regione (5557 Eur) ir apie 20 kartų mažesnis nei vidutiniškai šalyje (9661 Eur) (žr. 19 pav.). </t>
  </si>
  <si>
    <t>SKUODO MIESTO 2023-2029 M. VIETOS PLĖTROS STRATEGIJA</t>
  </si>
  <si>
    <t>SKUODO MIESTO 2023-2029 M. VIETOS PLĖTROS STRATEGIJOS FINANSINIS VEIKSMŲ PLANAS</t>
  </si>
  <si>
    <t xml:space="preserve">Strategijos įgyvendinimas ir BIVP projektų atranka bus organizuojami vadovaujantis Vidaus reikalų ministerijos patvirtintais teisės aktais ir VVG patvirtintu BIVP projektų vertinimo ir atrankos vidaus tvarkos aprašu. Nustatytais terminais bus rengiami BIVP projektų atrankos planai ir teikiami atsakingoms institucijoms. VVG BIVP projektų atranką (kvietimų paskelbimo, vietos plėtros projektinių pasiūlymų vertinimo ir vietos plėtros projektų sąrašų sudarymo terminus) planuos ir vykdys atsižvelgdama į vietos plėtros strategijoje nustatytų vietos plėtros strategijos veiksmų įgyvendinimo terminus taip, kad būtų užtikrinama ne lėtesnė nei dokumentiose nustatyta vietos plėtros strategijos uždavinių ir veiksmų įgyvendinimo sparta. Bus rengiami ir VVG valdymo organuose tvirtinami kvietimų teikti BIVP projektus dokumentai. Informacija apie kvietimus viešinima vietos žiniasklaidos priemonėse bei VVG interneto svetainėje ir socialinio tinklo Facebook paskyroje. Paskelbus kvietimą, bus organizuojami mokymai ir konsultacijos potencialiems BIVP  projektų rengėjams. Pateiktus BIVP projektus vertins VVG paskirti vertintojai. BIVP projektai bus vertinami remiantis kvietime nustatytais atrankos kriterijais. Vadovaujantis BIVP projektų surinktų balų skaičiumi, bus sudaromi finansuojamų BIVP projektų sąrašai, į kuriuos patekusių projektų vykdytojai turės teisę gauti finansinę paramą. </t>
  </si>
  <si>
    <t xml:space="preserve"> Organizuojant VVG veiklą Strategijos įgyvendinimo metu bus vadovaujamasi Vietos plėtros strategijų rengimo ir atrankos taisyklių, patvirtintų 2022 m. spalio 28 d. Vidaus reikalų ministro įsakymu Nr. 1V-672, 4.5 papunktyje nurodytais principais: 1) partnerystės ir atvirumo – įvairioms socialinėms grupėms suteikiamos vienodos galimybės dalyvauti rengiant ir įgyvendinant vietos plėtros strategiją, siekiama į VVG veiklą įtraukti naujų narių;   2) lyčių lygybės – VVG ir (arba) jos kolegialaus valdymo organo nariais yra moterys ir vyrai ir nė vienos iš lyčių atstovų nėra daugiau kaip 60 procentų; 3) nediskriminavimo – VVG kolegialaus valdymo organo sudarymo principai, VVG sprendimų priėmimo tvarka ir kitos VVG įstatų nuostatos užtikrina, kad VVG vykdant savo veiklą bus užkirstas kelias bet kokiai diskriminacijai dėl lyties, rasės, tautybės, kalbos, kilmės, socialinės padėties, tikėjimo, įsitikinimų ar pažiūrų, amžiaus, negalios, lytinės orientacijos, etninės priklausomybės, religijos ar kitų bruožų ir bus atsižvelgta į jaunimo situaciją bei poreikius; VVG įstatų nuostatos leidžia juridinio asmens veikloje aktyviai dalyvauti neįgaliesiems, vyresnio amžiaus žmonėms, jaunimui bei kitiems, turintiems mažesnes funkcines galimybes arba dėl socialinių priežasčių mažiau įtrauktiems į jiems aktualių sprendimų priėmimą ; 4) jaunimo dalyvavimo – bent vienas kolegialaus valdymo organo narys vietos plėtros strategijos rengimo metu yra jaunesnis negu 29 metų ir (arba) deleguotas savivaldybės jaunimo organizacijų tarybos arba savivaldybės jaunimo reikalų tarybos. </t>
  </si>
  <si>
    <t xml:space="preserve"> Strategijos stebėsena bus organizuojama vadovaujantis Vidaus reikalų ministerijos patvirtintais teisės aktais. VVG, atlikdama BIVP projektų stebėseną, rinks,  analizuos informaciją apie BIVP projektų rengimo ir BIVP projektų įgyvendinimo eigą. Bus renkama ir sisteminama informacija apie planuotas ir pasiektas rezultato ir produkto rodiklių reikšmes, atrinktus finansuoti ir baigtus įgyvendinti BIVP projektus. VVG vykdomos BIVP projektų stebėsenos tikslas – laiku identifikuoti BIVP projektų rengimo ir įgyvendinimo problemas, keliančias riziką Strategijos tinkamam įgyvendinimui, ir imtis veiksmų šioms rizikoms suvaldyti. Stebėsenai bus naudojami duomenys, pateikti oficialių institucijų (Vidaus reikalų ministerijos, atsakingos agentūros ir pan.) ir informacinių sistemų bei iš  BIVP projektų vykdytojų surinkta informacija. Strategijos įgyvendinimo metinės ataskaitos bus tvirtinamos VVG valdymo organuose kasmet, jos nustatytais terminais bus teikiamos Vidaus reikalų ministerijai, įgyvendinimo rezultatai bus paviešinti vietos bendruomenei. Pilnai įgyvendinus Strategiją, bus parengta, patvirtinta ir paviešinta galutinė įgyvendinimo ataskaita. </t>
  </si>
  <si>
    <t xml:space="preserve"> Už Skuodo miesto 2023-2029 metų vietos plėtros strategijos (toliau - Strategijos) įgyvendinimo koordinavimą ir stebėseną bei bendruomenės inicijuotos vietos plėtros projektų, skirtų Strategijai įgyvendinti atranką, bus atsakingas Skuodo miesto vietos veiklos grupės (toliau - VVG) pirmininkas, kuris organizuos darbus, formuos pavedimus VVG darbuotojams, o rezultatus pristatys ir teiks tvirtinti VVG tarybai (ją sudaro 9 asmenys, deleguoti Skuodo rajono savivaldybės, nevyriausybinių organizacijų bei verslo bei VVG visuotiniam narių susirinkimui pagal kompetenciją.  VVG pirmininkas atsakingas už: 1) Strategijos administravimą, nediskriminuojančių ir skaidrių bendruomenės inicijuotų vietos plėtros projektų (toliau - BIVP projektų) atrankos kriterijų, BIVP projektų atrankos procedūrų parengimą ir patvirtintimą VVG taryboje; 2) Kvietimų teikti BIVP projektus pagal Strategijoje nustatytus veiksmus parengimą ir viešą paskelbimą; 3) BIVP projektų pareiškėjų konsultavimą ir mokymą; 4) BIVP projektų, kurie atitinka vietos plėtros strategijos tikslus ir uždavinius, atranką, prioritetų suteikimą BIVP projektams, pagal jų indėlį į vietos plėtros strategiją; 5) BIVP priėmimą ir vertinimą, atranką  ir paramos sumos nustatymą; 6) siūlomų finansuoti BIVP projektų sąrašo sudarymą;  7) Strategijos įgyvendinimo metinių ir galutinės ataskaitų rengimą; 8) Strategijos įgyvendinimo užtikrinimą ir BIVP projektų įgyvendinimo stebėseną; 8) VVG narių, kolegialaus valdymo organo sudėties, priimtų sprendimų, vykdomų BIVP projektų, atrankos kriterijų, BIVP projektų atrankos procedūrų viešinimą.
</t>
  </si>
  <si>
    <t xml:space="preserve">Strategijos keitimas dažniausiai bus atliekamas VVG iniciatyva (iniciatyvos teisę turės nariai, darbuotojai, kolegialaus valdymo organo nariai). Teisės aktuose nustatytais atvejais Strategijos keitimą inicijuos Vidaus reikalų ministerija.  VVG vietos plėtros strategijos keitimą esminio Strategijos keitimo atveju galės inicijuoti ne dažniau nei vieną kartą per kalendorinius metus, o neesminio Strategijos keitimo atveju galės inicijuoti ne dažniau nei vieną kartą per kalendorinių metų ketvirtį. Miesto VVG galės inicijuoti vietos plėtros strategijos keitimą esant bent vienam iš šių atvejų: 1) kai būtina keisti dėl teisės aktų reikalavimų; 2) kai Strategijos įgyvendinimo teritorijoje įvyksta ekonominiams, socialiniams ir (ar) demografiniams pokyčiai, dėl kurių keičiasi Strategijos įgyvendinimo teritorijos vystymosi poreikiai ir galimybės; 3) esant vietos plėtros strategijos įgyvendinimo ar įgyvendinimo administravimo sunkumų, dėl kurių kyla rizika neįgyvendinti Strategijos uždavinių, veiksmų, nepasiekti vietos plėtros strategijos įgyvendinimo stebėsenos rodiklių; 4) siekiant atsižvelgti į Strategijos įgyvendinimo vertinimo išvadas ir rekomendacijas. Inicijuojant Strategijos pakeitimus, bus vadovaujamasi Vidaus reikalų ministerijos patvirtintuose teisės aktuose nustatytais reikalavimais, įvertinant, ar apskritai Strategijos keitimas yra galimas. Strategijos keitimo procedūra bus vykdoma taip: 1) VVG gavus pasiūlymą keisti Strategiją, atsakingas VVG darbuotojas įvertins, ar keitimas yra galimas pagal teisės aktus ir neiškreipia Strategijos turinio; 2) pasiūlymas keisti Strategiją bus svarstomas VVG visuotiniame narių susirinkime; 3) priėmus sprendimą keisti Strategiją, teisės aktų nustatyta tvarka, jei yra poreikis - gaunama išvada dėl atitikties Klaipėdos regiono plėtros planui, gaunamas savivaldybės tarybos pritarimas; 4) Strategijos pakeitimai teikiami Vidaus reikalų ministerijai. </t>
  </si>
  <si>
    <t>Bendruomenės inicijuotos vietos plėtros (BIVP) projektų veiklų dalyvių, kurie po dalyvavimo veiklose toliau dalyvauja socialinei integracijai skirtose veiklose ir (ar) darbo rinkoje, dalis</t>
  </si>
  <si>
    <t>BIVP projektai, kuriuos įgyvendino NVO ir (arba) kurie įgyvendinti kartu su partneriu</t>
  </si>
  <si>
    <t>Paramą gavusios įmonės (iš jų: labai mažos, mažosios, vidutinės ir didelės)</t>
  </si>
  <si>
    <t>Socialinio verslo subjektai, per BIVP projektus gavę paramą socialinio verslo kūrimui ar plėtrai</t>
  </si>
  <si>
    <t>Paramą gavusiuose subjektuose sukurtos darbo vietos, vnt.</t>
  </si>
  <si>
    <r>
      <t xml:space="preserve">1. TIKSLAS - </t>
    </r>
    <r>
      <rPr>
        <b/>
        <u/>
        <sz val="12"/>
        <color theme="1"/>
        <rFont val="Times New Roman"/>
        <family val="1"/>
      </rPr>
      <t>_Kurti sąlygas, padedančias socialiai pažeidžiamiems ir socialinę atskirtį patiriantiems Skuodo miesto gyventojams aktyviai integruotis  į socialinę ir ekonominę aplinką</t>
    </r>
    <r>
      <rPr>
        <b/>
        <sz val="12"/>
        <color theme="1"/>
        <rFont val="Times New Roman"/>
        <family val="1"/>
        <charset val="186"/>
      </rPr>
      <t xml:space="preserve"> </t>
    </r>
  </si>
  <si>
    <t>1.1 UŽDAVINYS - Sudaryti palankias sąlygas verslų, jų tarpe socialinių verslų, kūrimuisi ir plėtrai bei tikslinių grupių gyventojų įsidarbinimui</t>
  </si>
  <si>
    <t>1.1 UŽDAVINYS –  Sudaryti palankias sąlygas verslų, jų tarpe socialinių verslų, kūrimuisi ir plėtrai bei tikslinių grupių gyventojų įsidarbinimui</t>
  </si>
  <si>
    <t>1.2. UŽDAVINYS – Integruoti socialiai pažeidžiamus Skuodo miesto gyventojus į bendruomenę, teikiant jiems socialines bei kitas paslaugas</t>
  </si>
  <si>
    <t>Moterims, jauniems žmonėms ir ilgalaikiams bedarbiams sudėtinga integruotis į darbo rinką, vyrauja struktūrinis nedarbas</t>
  </si>
  <si>
    <t>Mažesnės gyventojų pajamos, palyginti su Klaipėdos regiono ir šalies vidurkiu, dėl ženkliai mažesnių materialinių, tiesioginių užsienio investicijų bei žemo gyventojų verslumo</t>
  </si>
  <si>
    <t>Paslaugų šeimoms, auginančioms vaikus, trūkumas</t>
  </si>
  <si>
    <r>
      <rPr>
        <b/>
        <sz val="11"/>
        <rFont val="Times New Roman"/>
        <family val="1"/>
      </rPr>
      <t xml:space="preserve">1. Demografiniai veiksniai. </t>
    </r>
    <r>
      <rPr>
        <sz val="11"/>
        <color theme="1"/>
        <rFont val="Times New Roman"/>
        <family val="1"/>
      </rPr>
      <t xml:space="preserve">Valstybės duomenų agentūros duomenys rodo, kad Skuodo mieste  gyventojų skaičius per pastaruosius penkerius metus išliko palyginti stabilus, žr. 1 pav., nors bendras Skuodo rajono gyventojų skaičius sumažėjo 6 proc, o kaimo gyventojų skaičius sumažėjo 9,6 proc. Galima daryti prielaidą, kad dalis kaimo vietovių gyventojų, vykstant urbanizacijos procesams, persikraustė į miestą.  Remiantis Skuodo rajono savivaldybės administracijos duomenimis apie Skuodo miesto gyventojų struktūrą pagal amžių (žr. 1 lentelę), matyti kad labiausiai sumažėjo vaikų iki 7 metų (-25,6 proc.) bei jaunimo nuo 16 iki 18 metų (-25,7 proc.). Mažesniu procentu, bet tirpo ir darbingų asmenų skaičius nuo 18 iki 65 metų amžiaus grupėse, vienintelė grupė, kuri augo - pensinio amžiaus gyventojai (+15,5). Vaikų ir jauno amžiaus gyventojų skaičiaus mažėjimas yra būdingas visai šaliai ir ypač rajoninėms savivaldybėms. Tai įtakoja mažėjantys gimstamumo rodikliai (pastebima, kad jie yra mažesni nei šalies ir regiono rodikliai, žr. 2 pav.), taip pat jaunimo migracija į Lietuvos didmiesčius ir užsienio valstybes. Jauni žmonės ieško geresnio uždarbio, platesnio paslaugų pasirinkimo jaunimui bei jaunoms šeimoms ir, dažnai, išvykę studijuoti į didmiesčius, nebegrįžta į gimtą kraštą. Auganti vyresnio amžiaus asmenų dalis yra būdinga taip pat ne tik Skuodo miestui. Per pastaruosius penkerius metus demografinės senatvės koeficientas (65 metų ir vyresnio amžiaus žmonių skaičius, tenkantis šimtui vaikų iki 15 metų amžiaus) tendencingai augo Skuodo rajone, Klaipėdos regione bei visoje šalyje (žr. 3 pav.). Reikia pabrėžti, kad Skuodo rajonas dar pažymi ir aukštesniu nei Klaipėdos apskrityje bei Lietuvos Respublikoje gyventojų medianiniu amžiumi - čia jis siekia net 49 metus (žr. 4 pav.). Pokyčius gyventojų struktūroje įtakoja ir  migracija. Skuodo rajone išvykusių asmenų skaičius (apimantis tarptautinę migraciją ir vidaus migraciją), tenkantis 1000 gyventojų,  2017-2021 m. mažėjo nuo 53,8 iki 42,2, tačiau išliko didesnis nei regione (37,8) ir šalyje (32) (žr. 5 pav.).                                                                                                                                       
</t>
    </r>
  </si>
  <si>
    <t xml:space="preserve">1. TIKSLAS – Kurti sąlygas, padedančias socialiai pažeidžiamiems ir socialinę atskirtį patiriantiems Skuodo miesto gyventojams aktyviai integruotis  į socialinę ir ekonominę aplinką </t>
  </si>
  <si>
    <t>iš viso 2023-2029 m.</t>
  </si>
  <si>
    <r>
      <rPr>
        <b/>
        <sz val="11"/>
        <color theme="1"/>
        <rFont val="Times New Roman"/>
        <family val="1"/>
      </rPr>
      <t>4. Socialinė atskirtis.</t>
    </r>
    <r>
      <rPr>
        <sz val="11"/>
        <color theme="1"/>
        <rFont val="Times New Roman"/>
        <family val="1"/>
        <charset val="186"/>
      </rPr>
      <t xml:space="preserve"> Socialinę atskirtį ir socialinių paslaugų poreikius Skuodo mieste ir Skuodo rajone, kaip ir kitose šalies savivaldybėse, lemia tokie demografiniai veiksniai kaip gyventojų senėjimas, vidinė ir tarptautinė migracija, tokie ekonominiai veiksniai kaip nedarbas, nedidelis darbo užmokestis bei tokie socialiniai veiksniai, kaip mažos užimtumo (ypač jaunimo) galimybės,  socialinių įgūdžių stoka, psichoaktyvių medžiagų vartojimas. Socialinę atskirtį labiausiai patiria asmenys su negalia ir jų šeimos nariai, šeimos, patiriančios socialinę riziką ir jose augantys vaikai, senyvo amžiaus asmenys ir jų šeimų nariai, ekonomiškai neaktyvūs asmenys, mažiau galimybių turintis jaunimas bei migrantai.
Asmenų su negalia skaičius 2018-2022 m. Skuodo mieste sumažėjo, tas pats pasakytina apie vaikų su negalia skaičių (žr. 20 pav.).  </t>
    </r>
    <r>
      <rPr>
        <sz val="11"/>
        <color theme="1"/>
        <rFont val="Times New Roman"/>
        <family val="1"/>
      </rPr>
      <t>Socialinę riziką patiriančių šeimų skaičius Skuodo mieste per pastaruosius penkerius metus išliko gana stabilus (nežymiai išaugo 2022 m.) (žr. 21 pav.), kaip ir jose augančių vaikų skaičius.  2022 m. Skuodo mieste buvo 42 socialinę riziką patiriančios šeimos, kuriose augo 85 vaikai. Socialinių įgūdžių stokojančių šeimų pastaruosius kelis metus augo ir 2022 m. Skuodo mieste jų buvo 76.</t>
    </r>
  </si>
  <si>
    <t>Saugi gyvenamoji aplinka</t>
  </si>
  <si>
    <t>Santykinai žemas nedarbo lygis</t>
  </si>
  <si>
    <t xml:space="preserve">Sudarytos sąlygos tradiciniam vaikų neformaliajam ugdymui - veikia meno mokykla, kūno kultūros ir sporto centras, neformalaus ugdymo užsiėmimai bendrojo ugdymo mokyklose </t>
  </si>
  <si>
    <t>Mažėjanti vaikų, jaunimo ir darbingo amžiaus gyventojų, dalis</t>
  </si>
  <si>
    <t>Daugėja smurto artimoje aplinkoje atvejų</t>
  </si>
  <si>
    <t>Socialinės paslaugos – paslaugos, kurias teikia šiuolaikinė socialinės apsaugos sistema,  apima aštuonias socialinės rizikos grupes (liga, neįgalumas, senatvė, našlystė, šeima (vaikai), nedarbas, būstas, socialinė atskirtis). Socialinės paslaugos – tai pagalbos suteikimas asmenims įvairiomis nepiniginėmis formomis bei pagalbos pinigais, siekiant grąžinti sugebėjimą pasirūpinti savimi ir integruotis į visuomenę. Remiantis Skuodo rajono savivaldybės 2023 metų socialinių paslaugų plano duomenimis, Skuodo rajono savivaldybės teritorijoje veikia 3 socialines paslaugas teikiančios įstaigos - BĮ Skuodo socialinių paslaugų šeimai centras, VšĮ Skuodo globos namai, VšĮ Ylakių globos namai. BĮ Skuodo socialinių paslaugų šeimai centro ir VšĮ Ylakių globos namų steigėja yra Skuodo rajono savivaldybė, o VšĮ Skuodo globos namų steigėja yra Skuodo Švč. Trejybės parapija. Veikia 6 nevyriausybinės organizacijos (Skuodo rajono neįgaliųjų draugija, Lietuvos aklųjų ir silpnaregių sąjungos Skuodo rajono skyrius, Telšių vyskupijos „Caritas“ organizacijos Skuodo skyrius, Sutrikusio intelekto žmonių globos bendrija „Skuodo Viltis, Skuodo krašto bendruomenė, Šauklių kaimo bendruomenė). Remiantis socialinių paslaugų plano duomenimis, galima teigti, kad savivaldybei priklausančios organizacijos teikia tikrai didelę dalį socialinių paslaugų rajono gyventojams.</t>
  </si>
  <si>
    <r>
      <rPr>
        <b/>
        <sz val="11"/>
        <color theme="1"/>
        <rFont val="Times New Roman"/>
        <family val="1"/>
      </rPr>
      <t xml:space="preserve">2. Švietimo paslaugos ir paslaugos jaunimui. </t>
    </r>
    <r>
      <rPr>
        <sz val="11"/>
        <color theme="1"/>
        <rFont val="Times New Roman"/>
        <family val="1"/>
      </rPr>
      <t xml:space="preserve">Švietimo situacija analizuota siekiant nustatyti gyventojų poreikius dėl vaikų ir jaunimo bendrojo ir neformaliojo ugdymo paslaugų, taip pat įvertinti sąlygas šeimų, auginančių vaikus atstovams, ypač moterims, integruotis į darbo rinką. Skuodo mieste veikia dvi bendrojo ugdymo mokyklos – Skuodo Bartuvos progimnazija ir Skuodo Pranciškaus Žadeikio gimnazija, jose teikiamos bendrojo ugdymo ir neformaliojo ugdymo (popamokinės veiklos) paslaugos. Veikia Skuodo meno mokykla, kurioje teikiamos neformalaus švietimo paslaugos – mokoma dailės, muzikos, choreografijos, taip Skuodo kūno kultūros ir sporto centras. Mieste yra tik vienas – Skuodo lopšelis-darželis. Mokinių skaičius Skuodo miesto bendrojo ugdymo mokyklose 2018-2022 m. išliko stabilus (žr. 6 pav.), tai rodo, kad mokyklų tinklas mieste yra pakankamai efektyvus. Mokinių, dalyvaujančių neformaliajame švietime, skaičius taip pat 2018-2022 m. buvo stabilus (išskyrus nuokrypį 2021 m., kai susidurta su Covid-19 pandemija, ir jis buvo sumažėjęs), tačiau dalyvavimo procentas nuo visų mokinių nebuvo labai aukštas – pavyzdžiui, 2022 m. sudarė 74 proc. nuo visų miesto bendrojo ugdymo mokyklose besimokančių. Vaikų ikimokykliniame ugdyme dalis, palyginti su atitinkamo amžiaus vaikais rodiklio reikšmės 2018-2022 m. nuosekliai augo, tačiau šis rodiklis, lyginant su  šalies bei Klaipėdos regiono rodikliais, atrodo gana žemas (žr. 7 pav.). Taip yra todėl, kad nemažai šeimų nusprendžia vaikus ugdyti namuose - dažnai  vyrai uždarbiauja užsienyje, o moterys pasirenka nedirbti ir prižiūrėti ikimokyklinio amžiaus vaikus pačios. Be to, yra nemažai vaikų, kurių gyvenamoji vieta deklaruota Skuode, tačiau jie gyvena užsienyje ar kituose Lietuvos rajonuose.  Neleisdamos vaikų į ikimokyklinio ugdymo įstaigas moterys dažnai užsisėdi namuose, neįgyja kompetencijų, būtinų norint integruotis į darbo rinką arba praranda profesinę kvalifikaciją.                                                                                             </t>
    </r>
  </si>
  <si>
    <t xml:space="preserve">Per 2022 m. Užimtumo tarnyboje buvo registruota apie 440 laisvų darbo vietų Skuodo mieste.  Daugiausiai laisvų darbo vietų buvo skirta pagalbiniams darbininkams (apie 11 proc. visų laisvų darbo vietų), 6 proc. - pakuotojams, 4 proc. - virėjams, 3 proc. – valytojams. Ne visos darbo vietos buvo užpildomos greitai, todėl galima daryti prielaidą, kad Skuodo mieste vyrauja struktūrinis nedarbas, kai darbo jėgos profesinės–kvalifikacinės struktūra neatitinka darbo vietų profesinei–kvalifikacinei struktūrai.  Vidutinis mėnesinis darbo užmokestis Skuodo rajone per pastaruosius penkerius metus paaugo 16 proc. (žr. 12 pav.), tačiau palyginus su šalies ir apskrities rodikliais, buvo nedidelis: 2022 m. III-ą ketvirtį sudarė 73,9 proc. šalies ir 79,8 proc. Klaipėdos apskrities vidurkio.                                                                                                                                                                                                         Skuodo rajone 2023 m. pradžioje veikė 240 įmonių, visos jos atitiko mažų ir vidutinių įmonių statusą. Per penkerius metus įmonių skaičius išaugo 6 proc. (žr. 13 pav.), tačiau, remiantis Valstybės duomenų agentūros duomenimis, paskaičiuota, kad rajono verslumo lygis 2023 m. pradžioje sudarė tik 15,5 SVV įmonių, tenkančių 1000 gyventojų. Šis rodiklis buvo daugiau nei perpus žemesnis už bendrą šalies (35 SVV/1000 gyv.) ir Klaipėdos regiono rodiklius (33,9 SVV/1000 gyv.). Skuodo rajone mažose ir vidutinėse įmonėse  2023 m. pradžioje dirbo 1391 darbuotojas. Daugiausia darbuotojų (30 proc.) dirbo įmonėse, kurių darbuotojų skaičius sudarė 20-49 darbuotojus ir 5-9 darbuotojus (20 proc.) (žr. 14 pav.). </t>
  </si>
  <si>
    <r>
      <t xml:space="preserve">2 uždavinio alternatyva - </t>
    </r>
    <r>
      <rPr>
        <b/>
        <sz val="11"/>
        <color theme="1"/>
        <rFont val="Times New Roman"/>
        <family val="1"/>
        <charset val="186"/>
      </rPr>
      <t xml:space="preserve">Organizuoti Skuodo miesto gyventojų kvalifikacijos kėlimo priemones, siekiant palengvinti integraciją į darbo rinką. </t>
    </r>
    <r>
      <rPr>
        <sz val="11"/>
        <color theme="1"/>
        <rFont val="Times New Roman"/>
        <family val="1"/>
        <charset val="186"/>
      </rPr>
      <t xml:space="preserve">Ši alternatyva </t>
    </r>
    <r>
      <rPr>
        <b/>
        <sz val="11"/>
        <color theme="1"/>
        <rFont val="Times New Roman"/>
        <family val="1"/>
        <charset val="186"/>
      </rPr>
      <t>nepasirinkta</t>
    </r>
    <r>
      <rPr>
        <sz val="11"/>
        <color theme="1"/>
        <rFont val="Times New Roman"/>
        <family val="1"/>
        <charset val="186"/>
      </rPr>
      <t xml:space="preserve">, kadangi ji neapima svarbios silpnybėse identifikuotos problemos - žemo verslumo lygio, sprendimo. Pažymėtina, kad diskusijose su Skuodo miesto bendruomene, buvo pabrėžtas poreikis suteikti galimybes gyventojams sukurti sau patiems darbo vietas steigiant smulkaus verslo juridinį asmenį arba užsiimant individualia veikla. </t>
    </r>
  </si>
  <si>
    <t>1.2 UŽDAVINIO 1 ALTERNATYVA</t>
  </si>
  <si>
    <t>1.2 UŽDAVINIO 2 ALTERNATYVA</t>
  </si>
  <si>
    <t>Viešieji ir/ar privatūs juridiniai asmenys, atrinkti  konkurso būdu</t>
  </si>
  <si>
    <r>
      <t xml:space="preserve">1.2 UŽDAVINYS - </t>
    </r>
    <r>
      <rPr>
        <b/>
        <u/>
        <sz val="12"/>
        <color theme="1"/>
        <rFont val="Times New Roman"/>
        <family val="1"/>
      </rPr>
      <t xml:space="preserve">_  Integruoti socialiai pažeidžiamus Skuodo miesto gyventojus į visuomenę, teikiant jiems  socialines bei kitas paslaugas bendruomenėje. </t>
    </r>
  </si>
  <si>
    <t xml:space="preserve">Skuode veikia profesinio rengimo centras - Skuodo amatų ir paslaugų mokykla. Šioje  mokykloje ruošiami transporto priemonių remontininkai, staliai-dailidės, apdailininkai ir kirpėjai.  Mokinių skaičius per pastaruosius penkerius metus išaugo beveik 30 proc. (žr. 6 pav.), kas rodo didėjantį gyventojų susidomėjimą profesiniu ugdymu.                                                                                                              Skuode veikia savivaldybės įsteigtas Atviras jaunimo centras, kuris dirba su aktyviu jaunimu, dalyvaujančiu jaunimo ir su jaunimu dirbančių organizacijų arba neformalių jaunimo grupių (jaunimo iniciatyvų) veikloje, su jokiose veiklose nedalyvaujančiu jaunimu, kurių tėvai turi mažas pajamas,  su socialinės rizikos, problemiško elgesio, socialinę atskirtį patiriančiais jaunuoliais ir jų grupėmis, o taip pat palaiko ryšius su jaunais Skuodo rajone gimusiais ir (ar) užaugusiais jaunuoliais, išvykusiais mokytis ar dirbti į kitas savivaldybes ar kitas valstybes.                                                                                                                                         Rengiant Skuodo miesto 2023-2029 metų vietos plėtros strategiją, 2023 m. kovo 1 d. buvo organizuota sutelktos (focus) grupės diskusija su vietos jaunimu, jaunimo darbuotojais bei NVO, siekiant išsiaiškinti jų problemas ir poreikius. Diskusijos metu buvo išsakyta, kad viena didžiausių problemų yra menkos jaunimo užimtumo galimybės laisvalaikiu. Tradiciniai užsiėmimai po pamokų - muzikos, dailės, choreografijos, sporto yra vykdomi, tačiau pritraukia ne visus moksleivius. Skuodo mieste labai stokojama modernesnės aktyvaus laisvalaikio infrastruktūros, kuri įrengta kituose šalies miestuose ar miesteliuose - pavyzdžiui,  riedutininkų ar BMX dviračių parkų, laipynių parkų, kartodromo ir pan. Jaunimas laisvalaikiu būriuojasi lauke, dažnai prie Bartuvos patvankos, kyla pagundų elgtis nesaugiai, naudoti psichoaktyviąsias medžiagas. Diskusijos dalyviai išsakė nuomonę, kad be aukščiau aptartų laisvalaikio praleidimo paslaugų, Skuodo mieste jauniems žmonėms trūksta geriau apmokamų darbo vietų, mažai galimybių verslumui ugdyti. Jaunimas, išvykęs studijuoti į kitus šalies miestus studijuoti, nėra linkęs sugrįžti į gimtąjį miestą.  </t>
  </si>
  <si>
    <r>
      <t xml:space="preserve">3. Ekonominiai veiksniai. </t>
    </r>
    <r>
      <rPr>
        <sz val="11"/>
        <rFont val="Times New Roman"/>
        <family val="1"/>
      </rPr>
      <t>Daugumos ekonominių rodiklių atskirai Skuodo miestui nėra skelbiama,  todėl šioje dalyje daugiau remtasi bendra informacija apie viso Skuodo rajono ekonominius rodiklius, darant prielaidą, kad jie atitinka  Skuodo miesto situaciją, nes jame gyvena daugiau nei trečdalis visos savivaldybės gyventojų. 
Skuodo rajone pastaruosius penkerius metus gyventojų užimtumas mažėjo ir tai tikriausiai yra susiję su pensinio amžiaus gyventojų proporcijos populiacijoje augimu (žr. 8 pav.). Moterų užimtumas buvo didesnis nei vyrų (nors iš žemiau pateikiamų duomenų matyti, kad moterys aktyviau registruojasi Užimtumo tarnyboje kaip bedarbės). Taip pat atitinkamai mažėjo ir gyventojų užimtumo lygis (žr. 9 pav.), kuris tapo mažesnis nei bendrai šalyje ir apskrityje. Nagrinėjant pastarųjų penkerių metų duomenis (žr. 10 pav.), matyti, kad nedarbo lygis (registruotų bedarbių ir darbingo amžiaus žmonių santykis) Skuodo rajone buvo mažesnis arba atitiko šalies rodiklį.  Užimtumo tarnybos duomenimis, Skuodo mieste 2023 m. sausio 1 d. registruotų bedarbių ir darbingo amžiaus žmonių santykis sudarė 7,4 proc. ir buvo šiek tiek aukštesnis nei bendras rajono rodiklis 2022 m.</t>
    </r>
    <r>
      <rPr>
        <b/>
        <sz val="11"/>
        <rFont val="Times New Roman"/>
        <family val="1"/>
      </rPr>
      <t xml:space="preserve"> </t>
    </r>
    <r>
      <rPr>
        <sz val="11"/>
        <rFont val="Times New Roman"/>
        <family val="1"/>
      </rPr>
      <t xml:space="preserve">Nagrinėjant Užimtumo tarnybos pateiktus duomenis apie Skuodo miestą (žr. 11 pav.), matyti, kad bedarbių skaičius, kaip ir visoje šalyje, buvo ženkliai išaugęs 2021 metais dėl Covid-19 pandemijos sukeltų pasekmių, kitais metais jis buvo gan stabilus ir svyravo tarp 200-250 asmenų. 2021 m. skaičiaus augimas buvo stebimas visose bedarbių grupėse. Iš pateiktų statistikos duomenų akivaizdu, kad jautriausios grupės, kurioms sudėtingiausia integruotis į darbo rinką, Skuodo mieste yra moterys, jaunimas (16-29 metai) bei vyresni nei 50  metų bedarbiai. </t>
    </r>
  </si>
  <si>
    <t xml:space="preserve">Statistikos duomenys apie socialinių paslaugų gavėjus Skuodo mieste, pateikiami 3 lentelėje, rodo, kad socialinių paslaugų gavėjų skaičius per pastaruosius penkerius metus augo, o tai liudija apie poreikio augimą bei nuolatines valstybės bei savivaldybės investicijas į plėtrą. Pastebima, kad nors bendrai Skuodo rajone nevyriausybinės organizacijos teikia daug paslaugų, Skuodo mieste to yra mažiau, pavyzdžiui, socialinės globos paslaugos yra teikiamos tik savivaldybės įstaigose. Lietuvos teritorijos bendrajame plane (patvirtintas Lietuvos Respublikos Vyriausybės 2021 m. rugsėjo 29 d. nutarimu Nr. 789), numatyta, kad Skuodo rajone, kaip ir kituose rajonų centruose iki 2030 metų prioritetas turėtų būti skiriamas nestacionarių socialinių paslaugų plėtrai institucijose ir tokių paslaugų teikimui namuose. 
</t>
  </si>
  <si>
    <t>Rengiant Skuodo miesto 2023-2029 metų vietos plėtros strategiją, buvo organizuota sutelktos (focus) grupės diskusija su socalinių paslaugų srities specialistais (iš Skuodo savivaldybės administracijos bei NVO), siekiant išsiaiškinti jų problemas ir poreikius. Diskusijos dalyviai išsakė nuomonę, kad Skuodo mieste yra aštri vienišų senyvo amžiaus žmonių problema. Jaunimas išvyksta gyventi ir dirbti į didesnius šalies miestus ar užsienį, o senyvo amžiaus tėvai, seneliai lieka vieni, jiems sudėtinga rasti prasmingų veiklų užimtumui, o sušlubavus sveikatai trūksta socialinės priežiūros ar socialinės globos paslaugų. Aktuali yra ir paslaugų plėtra neįgaliems asmenims bei jų šeimų nariams, stokojama socialinių įgūdžių formavimo ir palaikymo, integravimo į darbo rinką paslaugų, sociokultūrinių paslaugų. Skuodo mieste trūksta užimtumo paslaugų socialinę riziką patiriančioms šeimoms ir jose augantiems vaikams, nepalankioje padėtyje esančioms šeimoms, auginančioms vaikus, mažiau galimybių turinčiam jaunimui, integracijos paslaugų iš Ukrainos atvykusiems karo pabėgėliams.</t>
  </si>
  <si>
    <t>Įgyta atviro, mobilaus darbo su jaunimu patirtis</t>
  </si>
  <si>
    <t>Pamažu auga SVV įmonių skaičius</t>
  </si>
  <si>
    <t>Galimybė susigrąžinti išvykusius į užsienio šalis, kituose  šalies regionuose dirbančiuosius, karo pabėgėliai iš Ukrainos – potencialūs darbuotojai</t>
  </si>
  <si>
    <t>BIVP projektų dalyvių skaičius</t>
  </si>
  <si>
    <r>
      <t xml:space="preserve">1 tikslo alternatyva - </t>
    </r>
    <r>
      <rPr>
        <b/>
        <sz val="11"/>
        <color theme="1"/>
        <rFont val="Times New Roman"/>
        <family val="1"/>
        <charset val="186"/>
      </rPr>
      <t>Kurti sąlygas, padedančias socialiai pažeidžiamiems ir socialinę atskirtį patiriantiems Skuodo miesto gyventojams aktyviai integruotis  į socialinę ir ekonominę aplinką</t>
    </r>
    <r>
      <rPr>
        <sz val="11"/>
        <color theme="1"/>
        <rFont val="Times New Roman"/>
        <family val="1"/>
        <charset val="186"/>
      </rPr>
      <t xml:space="preserve">. Ši alternatyva </t>
    </r>
    <r>
      <rPr>
        <b/>
        <sz val="11"/>
        <color theme="1"/>
        <rFont val="Times New Roman"/>
        <family val="1"/>
        <charset val="186"/>
      </rPr>
      <t>pasirinkta</t>
    </r>
    <r>
      <rPr>
        <sz val="11"/>
        <color theme="1"/>
        <rFont val="Times New Roman"/>
        <family val="1"/>
        <charset val="186"/>
      </rPr>
      <t>, nes ji aiškiai apibrėžia tikslines grupes ir plačiau atspindi pasirinktas veiklos kryptis - integraciją į socialinę aplinką (per bendruomenėje teikiamas socialines paslaugas) bei ekonominę aplinką (per tikslinių grupių  kompetencijų ir verslumo ugdymą bei galimybių įsidarbinti sudarymą)</t>
    </r>
  </si>
  <si>
    <r>
      <t xml:space="preserve">2 tikslo alternatyva - </t>
    </r>
    <r>
      <rPr>
        <b/>
        <sz val="11"/>
        <color theme="1"/>
        <rFont val="Times New Roman"/>
        <family val="1"/>
        <charset val="186"/>
      </rPr>
      <t>Padėti Skuodo miesto gyventojams gauti socialines paslaugas ir įsidarbinti</t>
    </r>
    <r>
      <rPr>
        <sz val="11"/>
        <color theme="1"/>
        <rFont val="Times New Roman"/>
        <family val="1"/>
        <charset val="186"/>
      </rPr>
      <t>.</t>
    </r>
    <r>
      <rPr>
        <b/>
        <sz val="11"/>
        <color theme="1"/>
        <rFont val="Times New Roman"/>
        <family val="1"/>
        <charset val="186"/>
      </rPr>
      <t xml:space="preserve"> </t>
    </r>
    <r>
      <rPr>
        <sz val="11"/>
        <color theme="1"/>
        <rFont val="Times New Roman"/>
        <family val="1"/>
        <charset val="186"/>
      </rPr>
      <t xml:space="preserve">Ši alternatyva </t>
    </r>
    <r>
      <rPr>
        <b/>
        <sz val="11"/>
        <color theme="1"/>
        <rFont val="Times New Roman"/>
        <family val="1"/>
        <charset val="186"/>
      </rPr>
      <t>atmesta</t>
    </r>
    <r>
      <rPr>
        <sz val="11"/>
        <color theme="1"/>
        <rFont val="Times New Roman"/>
        <family val="1"/>
        <charset val="186"/>
      </rPr>
      <t xml:space="preserve">, nes tiksle nenurodyta, į kokias tikslines grupes jis yra orientuotas, taip pat tikslo formuluotė neapima galimybių ugdyti gyventojų verslumą, nors teritorijos analizėje  žemas verslumas įvardintas kaip viena iš silpnybių. </t>
    </r>
  </si>
  <si>
    <r>
      <t xml:space="preserve">1 uždavinio alternatyva - </t>
    </r>
    <r>
      <rPr>
        <b/>
        <sz val="11"/>
        <color theme="1"/>
        <rFont val="Times New Roman"/>
        <family val="1"/>
        <charset val="186"/>
      </rPr>
      <t xml:space="preserve">Sudaryti palankias sąlygas verslų, jų tarpe socialinių verslų, kūrimuisi ir plėtrai bei tikslinių grupių gyventojų įsidarbinimui. </t>
    </r>
    <r>
      <rPr>
        <sz val="11"/>
        <color theme="1"/>
        <rFont val="Times New Roman"/>
        <family val="1"/>
        <charset val="186"/>
      </rPr>
      <t xml:space="preserve">Ši alternatyva </t>
    </r>
    <r>
      <rPr>
        <b/>
        <sz val="11"/>
        <color theme="1"/>
        <rFont val="Times New Roman"/>
        <family val="1"/>
        <charset val="186"/>
      </rPr>
      <t>pasirinkta</t>
    </r>
    <r>
      <rPr>
        <sz val="11"/>
        <color theme="1"/>
        <rFont val="Times New Roman"/>
        <family val="1"/>
        <charset val="186"/>
      </rPr>
      <t xml:space="preserve">, nes išsamiausiai atspindinti silpnybėse nustatytų problemų sprendimą.  Gyventojai į darbo rinką gali būti integruoti ne tik sudarant sąlygas jiems įgyti naujų kompetencijų bei gauti samdomą darbą, tačiau ir sudarant sąlygas sukurti sau patiems darbo vietas per verslo pradžią (steigiant ir plėtojant labai mažas bei mažas įmones arba dirbant pagal verslo liudijimą/individualią veiklą). Labai svarbu ir tai, kad uždavinys apima inovatyvaus socialinio verslo kūrimosi ir plėtros skatinimą, nes išnaudojant jo galimybes, galima išspręsti vietos gyventojams aktualias socialiai pažeidžiamų gyventojų integracijos į darbo rinką problemas. </t>
    </r>
  </si>
  <si>
    <r>
      <t xml:space="preserve">2 uždavinio alternatyva - </t>
    </r>
    <r>
      <rPr>
        <b/>
        <sz val="11"/>
        <color theme="1"/>
        <rFont val="Times New Roman"/>
        <family val="1"/>
        <charset val="186"/>
      </rPr>
      <t xml:space="preserve">Teikiant informavimo paslaugas, padėti socialiai pažeidžiamiems Skuodo gyventojams gauti informacijos apie galimybes gauti socialines paslaugas bei išmokas. </t>
    </r>
    <r>
      <rPr>
        <sz val="11"/>
        <color theme="1"/>
        <rFont val="Times New Roman"/>
        <family val="1"/>
        <charset val="186"/>
      </rPr>
      <t xml:space="preserve">Ši alternatyva </t>
    </r>
    <r>
      <rPr>
        <b/>
        <sz val="11"/>
        <color theme="1"/>
        <rFont val="Times New Roman"/>
        <family val="1"/>
        <charset val="186"/>
      </rPr>
      <t>nepasirinkta</t>
    </r>
    <r>
      <rPr>
        <sz val="11"/>
        <color theme="1"/>
        <rFont val="Times New Roman"/>
        <family val="1"/>
        <charset val="186"/>
      </rPr>
      <t xml:space="preserve">, nes uždavinio formuluotė apima tik vieną iš Socialinių paslaugų kataloge numatytų paslaugų rūšių: informavimą apie paslaugas. Tuo tarpu, atlikus gyventojų poreikių analizę, akivaizdu, kad jiems yra reikalingos ir kitos socialinės paslaugos - tokios kaip socialinė priežiūra, socialinių įgūdžių formavimas ir pan. </t>
    </r>
  </si>
  <si>
    <r>
      <t xml:space="preserve">1 uždavinio alternatyva - </t>
    </r>
    <r>
      <rPr>
        <b/>
        <sz val="11"/>
        <color theme="1"/>
        <rFont val="Times New Roman"/>
        <family val="1"/>
        <charset val="186"/>
      </rPr>
      <t>Integruoti socialiai pažeidžiamus Skuodo miesto gyventojus į visuomenę, teikiant jiems  socialines bei kitas paslaugas bendruomenėje</t>
    </r>
    <r>
      <rPr>
        <sz val="11"/>
        <color theme="1"/>
        <rFont val="Times New Roman"/>
        <family val="1"/>
        <charset val="186"/>
      </rPr>
      <t xml:space="preserve">. Ši alternatyva </t>
    </r>
    <r>
      <rPr>
        <b/>
        <sz val="11"/>
        <color theme="1"/>
        <rFont val="Times New Roman"/>
        <family val="1"/>
        <charset val="186"/>
      </rPr>
      <t>pasirinkta</t>
    </r>
    <r>
      <rPr>
        <sz val="11"/>
        <color theme="1"/>
        <rFont val="Times New Roman"/>
        <family val="1"/>
        <charset val="186"/>
      </rPr>
      <t xml:space="preserve">, nes geriausiai atitinka 1,2,3,4,7  silpnybėse identifikuotų problemų sprendimo būdą. Įvairias socialines paslaugas gavę tikslinių grupių gyventojai gebės geriau integruotis į visuomenę, įgis daugiau pasitikėjimo savimi bei aplinkiniais, o kadangi siūloma rinktis bendruomenines socialines paslaugas, sudaromos palankios sąlygos vystytis nevyriausybiniam sektoriui, kuris Skuodo mieste kol kas nepilnai išplėtotas.    </t>
    </r>
  </si>
  <si>
    <r>
      <t xml:space="preserve">Remiantis Skuodo rajono savivaldybės administracijos  pateiktais duomenimis, 2022 metų pabaigoje Skuodo mieste gyveno 5537 gyventojai. Tai sudaro truputį daugiau nei trečdalį visų Skuodo rajono savivaldybės gyventojų. 
 Skuodo mieste vaikai iki 18 metų sudarė palyginus nedidelę gyventojų dalį – 749 asmenys arba 13,5 proc. populiacijos. Nedaug ir  jaunų žmonių nuo 18 iki 25 metų – 359 asmenys arba 6,5 proc. visų gyventojų. Didžiausią gyventojų dalį sudarė darbingo amžiaus žmonės nuo 25 iki 65 metų – 2822 asmenys arba 51 proc. bei 65 metų ir vyresni asmenys, kurie sudarė 29 proc. visų gyventojų (1863 asmenis) ir ši gyventojų dalis pastaruosius penkerius metus nuosekliai augo. Pastebima, kad Skuodo mieste, senstant visuomenei, daugėja senyvo amžiaus asmenų, kuriems yra būtinos socialinės paslaugos -  dėl vienišumo, psichologinių priežasčių, negalios.
Savivaldybės administracijos duomenimis, Skuodo mieste 2022 m. gyveno 288 asmenys su negalia, iš jų 17 vaikai ir 6 darbingo amžiaus žmonės su negalia. 
Šeimų, patiriančių socialinę riziką, Skuodo mieste 2022 m. buvo 42, jose augo 85 vaikai. 76 šeimoms trūko socialinių įgūdžių. </t>
    </r>
    <r>
      <rPr>
        <sz val="11"/>
        <rFont val="Times New Roman"/>
        <family val="1"/>
        <charset val="186"/>
      </rPr>
      <t xml:space="preserve">Mieste gyveno 9 niekur nedirbantys ir nesimokantys jaunuoliai, kuriuos galima būtų priskirti neaktyviems jauniems žmonėms pagal Jaunimo politikos pagrindų įstatymo 2 straipsnio 16 dalyje apibrėžtą sąvoką. Minėtame įstatyme yra nustatyta ir mažiau galimybių turinčio jaunimo sąvoka - tai jaunimas, neturintis tokių pat sąlygų kaip bendraamžiai savo kompetencijoms ir veikloms plėtoti, nes gyvena nepalankiomis sąlygomis ar patiria socialinių, ekonominių, išsilavinimo, kultūrinių, geografinių sunkumų, turi negalią ir (ar) sveikatos problemų.  Įvertinus tai, kad Skuodo miestas yra geografiškai nutolęs nuo šalies ekonominių centrų, jame nėra pakankamai išvystytos paslaugos jaunimui, sudarytos palankios galimybės įgyti profesines kompetencijas, plėtoti veiklas, didžiąją dalį Skuodo jaunimo galima priskirti mažiau galimybių turinčio jaunimo grupei.                                                                                                                                                                                                            Skuodo rajono savivaldybės administracijos duomenimis, 2023 m. birželio mėn. Skuodo mieste gyveno 39 ukrainiečiai, pasitraukę iš Ukrainos dėl Rusijos Federacijos pradėto karo. 2022 m. ukrainiečių buvo 79, tačiau dėl to, kad jiems sunku buvo integruotis į visuomenę ir susirasti darbo, dalis išvyko į kitas Lietuvos vietoves ar grįžo atgal į Ukrainą. </t>
    </r>
    <r>
      <rPr>
        <sz val="11"/>
        <rFont val="Times New Roman"/>
        <family val="1"/>
      </rPr>
      <t xml:space="preserve">
Užimtumo tarnybos duomenimis, 2023 m. pradžioje registruotų bedarbių ir darbingo amžiaus gyventojų santykis Skuodo mieste sudarė 7,3 proc. Mieste buvo registruoti 226 bedarbiai, iš jų daugiau nei pusę sudarė bedarbės moterys </t>
    </r>
    <r>
      <rPr>
        <sz val="11"/>
        <rFont val="Times New Roman"/>
        <family val="1"/>
        <charset val="186"/>
      </rPr>
      <t>(128</t>
    </r>
    <r>
      <rPr>
        <sz val="11"/>
        <rFont val="Times New Roman"/>
        <family val="1"/>
      </rPr>
      <t xml:space="preserve">). 101 bedarbis buvo vyresnis nei 50 metų amžiaus asmuo – tokiems žmonėms sunkiau integruotis į darbo rinką, rasti darbą pagal specialybę arba persikvalifikuoti. Ilgalaikių bedarbių Skuodo mieste 2023 m. pradžioje buvo 8, jaunų (16-29 m.) bedarbių buvo registruota 40.  </t>
    </r>
    <r>
      <rPr>
        <sz val="11"/>
        <rFont val="Times New Roman"/>
        <family val="1"/>
        <charset val="186"/>
      </rPr>
      <t xml:space="preserve">Viešai prieinamos informacijos, kiek Skuodo mieste yra ekonomiškai neaktyvių asmenų (kurie nėra registruoti Užimtumo tarnyboje kaip bedarbiai),  nėra skelbiama, tačiau panagrinėjus Valstybės duomenų agentūros pateikiamus 2022 m. duomenis apie Skuodo rajono gyventojų skaičių (15484 gyv.) ir pasiskirstymo pagal amžių struktūrą (12,2 proc. sudaro vaikai nuo 0 iki 14 m. amžiaus bei 23,9 proc. sudaro vyresni nei 65 m. asmenys) bei  užimtumą (5,4 tūkst. užimtų gyventojų), galima daryti prielaidą, kad apie 45 proc. darbingo amžiaus Skuodo rajono gyventojų sudaro asmenys, kurie nėra ekonomiškai aktyvūs. Panaši ekonomiškai neaktyvių asmenų dalis (gal kiek mažesnė) turėtų būti ir Skuodo mieste. </t>
    </r>
    <r>
      <rPr>
        <sz val="11"/>
        <rFont val="Times New Roman"/>
        <family val="1"/>
      </rPr>
      <t xml:space="preserve">
Skuodo miesto 2023—2019 metų vietos plėtros strategijos veiksmai yra orientuoti į labiausiai socialiai pažeidžiamas grupes – socialinę atskirtį patiriančius senyvo amžiaus gyventojus ir jų šeimų narius, mažiau galimybių turintį jaunimą, asmenis su negalia ir jų šeimų narius, bedarbius, ekonomiškai neaktyvius asmenis, socialinę riziką patiriančias šeimas bei juose augančius vaikus, nepalankioje situacijoje dėl neišplėtotų paslaugų esančias šeimas, auginančias mažus vaikus,  taip pat orientuoti į  tuos, kurie turi potencialo padaryti poveikį Skuodo miesto ekonomikai - žmones norinčius pradėti arba plėtoti verslą (taip pat ir socialinį). </t>
    </r>
  </si>
  <si>
    <t xml:space="preserve">Skuodo rajono teritorijos bendrajame plane yra numatyta pramonės zona, tačiau iki šiolei joje nebuvo įrengta bent minimali infrastruktūra ir nesudaryta galimybė pritraukti investuotojus. Išvystyti infrastruktūrą Skuodo pramonės zonoje planuojama 2024-2029 m., įgyvendinant 2022-2030 metų Klaipėdos regiono plėtros planą. 
Rengiant Skuodo miesto 2023-2029 metų vietos plėtros strategiją, 2023 m. kovo 1 d. buvo organizuota sutelktos (focus) grupės diskusija su vietos verslininkais, siekiant išsiaiškinti jų problemas ir poreikius. Verslininkai pabrėžė, kad Skuodo mieste trūksta kvalifikuotų darbuotojų tam tikrose srityse (pvz. informacinių technologijų), daug žmonių yra išvykę dirbti į užsienį ar aplinkines savivaldybes, nors yra registruoti Skuodo mieste. Skuodo miestas ir visas rajonas yra labai maža vartotojų rinka, poreikiai riboti, negeneruojama didelė prekybos apyvarta nė vienoje srityje, čia vystomos daugiau tradicinės verslo šakos, naujovės sunkiai įsigali. Pažymėta, kad Skuodo mieste nėra veikiančių socialinio verslo įmonių. Pabrėžta, kad menkai išnaudojama kaimo ūkininkų ir mieste verslu užsiimančių žmonių partnerystė, mieste galėtų būti aktyviau prekiaujama rajonų ūkininkų produkcija, vykdomas žemės ūkio produkcijos perdirbimas ir taip trumpinamos maisto tiekimo grandinės.  Verslininkų nuomone, įgyvendinant Skuodo miesto 2023-2029 metų vietos plėtros strategiją, reikalinga vykdyti veiksmus, susijusius su gyventojų verslumo skatinimu, socialinio verslo vystymu, verslo ryšių tarp miesto ir kaimo vietovių stiprinimu, gyventojų kompetencijų stiprinimu, siekiant padėti jiems integruotis į darbo rinką. </t>
  </si>
  <si>
    <t>SKUODO MIESTO 2023-2029 METŲ  VIETOS PLĖTROS STRATEGIJA</t>
  </si>
  <si>
    <t>Skuodas, 2023 m.</t>
  </si>
  <si>
    <t>PRITARTA
Skuodo miesto vietos veiklos grupės visuotinio narių susirinkimo
 2023 m..... d.
protokolu Nr. ...</t>
  </si>
  <si>
    <t>PRIEDAI:</t>
  </si>
  <si>
    <t xml:space="preserve">1. Diagramos ir paveikslai; </t>
  </si>
  <si>
    <t>3. Klaipėdos regiono plėtros tarybos sprendimo kopija;</t>
  </si>
  <si>
    <t xml:space="preserve">4. Skuodo rajono savivaldybės tarybos sprendimo kopija; </t>
  </si>
  <si>
    <t xml:space="preserve">5. Strategijos finansinis pagrindimas. </t>
  </si>
  <si>
    <t>2.  Susitikimų protokolų, informavimo apie susitikimus skelbimų ir dalyvių sąrašų kopijos;</t>
  </si>
  <si>
    <t>Panagrinėjus pastarųjų penkerių metų duomenis, matyti, kad nuo 2018 m. iki 2022 m. policijoje užregistruotų smurto artimoje aplinkoje atvejų skaičius Skuodo rajone išaugo apie 20 proc. (žr. 22 pav.).   Skuodo rajone užregistruotų asmenų, nukentėjusių nuo nusikaltimų artimoje aplinkoje, skaičius, tenkantis 100 tūkst. gyv. 2021 m. sudarė 373 ir buvo gerokai aukštesnis nei Klaipėdos regione (192) ar šalyje (218) (žr. 2 lentelę). Tarp nukentėjusiųjų nemenką dalį sudarė vaikai (168 atvejai 100 tūkst. gyv.), šis rodiklis taip pat buvo blogesnis nei Klaipėdos regione (107) ir šalyje (155).                                                                                                                                                     Nors smurto artimoje aplinkoje problema Skuodo rajone aštrėja, bendras nusikalstamumo lygis nėra labai didelis.  Nepilnamečių, įtariamų padarius nusikalstamas veikas, skaičius, tenkantis 100 tūkst. 14-17 metų amžiaus vaikų (žr. 23 pav.), pastaruosius penkerius metus Skuodo rajone buvo panašus į šalies ir Klaipėdos apskrities rodiklių reikšmes, tą patį galima pasakyti ir apie suaugusių asmenų analogišką rodiklį (žr. 24 pav.) - asmenų, įtariamų (kaltinamų) padarius nusikalstamas veikas, skaičius, tenkantis 100 tūkst. gyventojų, ženkliai neišsiskyrė iš šalies ir Klaipėdos apskrities rodiklių ir dažnai buvo už juos žemesnis.</t>
  </si>
  <si>
    <t xml:space="preserve">Apibendrinant poreikių ir galimybių analizę, galima daryti išvadą, kad pagrindiniai Skuodo miesto gyventojų poreikiai būtų: 1) socialinių ir kitų paslaugų išvystymas senyvo amžiaus bei neįgaliems asmenims ir jų šeimų nariams; 2) atviro darbo su jaunimu ir kitų paslaugų rūšių plėtra mažiau galimybių turinčiam jaunimui; 3) socialinių ir kitų paslaugų teikimas socialinę riziką patiriančioms šeimoms ir jose augantiems vaikams, nepalankioje padėtyje esančioms (dėl paslaugų stokos) šeimoms, auginančioms mažus vaikus; 4) gyventojų kompetencijų stiprinimas siekiant pagelbėti įsidarbinti, pradėti ar plėtoti verslą (taip pat ir socialinį verslą).                                                                                                                                                                                                         Rengiant Skuodo miesto 2023-2029 m. vietos plėtros strategiją ir siekiant geriau įvertinti vietos bendruomenės poreikius, buvo organizuotos ne tik diskusijos su verslo, NVO, jaunimo ir kt. organizacijų atstovais, bet ir surinktos bendruomenės inicijuotų vietos plėtros projektų idėjos, kurios kartu su analizės išvadomis tapo vietos plėtros strategijos tikslų, uždavinių bei veiksmų sudarymo pagrindu. </t>
  </si>
  <si>
    <t>Iš viso:</t>
  </si>
  <si>
    <r>
      <rPr>
        <b/>
        <sz val="12"/>
        <rFont val="Times New Roman"/>
        <family val="1"/>
        <charset val="186"/>
      </rPr>
      <t>1.1.3. Jauno verslo iniciatyvų skatinimas Skuodo mieste</t>
    </r>
    <r>
      <rPr>
        <sz val="12"/>
        <rFont val="Times New Roman"/>
        <family val="1"/>
        <charset val="186"/>
      </rPr>
      <t xml:space="preserve"> (numatoma vykdyti 1 projektą, projekto įgyvendinimo pradžia 2025 m.,  pabaiga - 2028 m., paremta 10 jauno verslo subjektų)</t>
    </r>
  </si>
  <si>
    <r>
      <rPr>
        <b/>
        <sz val="12"/>
        <rFont val="Times New Roman"/>
        <family val="1"/>
        <charset val="186"/>
      </rPr>
      <t>1.2.1. Veiksmas. Sociokultūrinių paslaugų pasiūlos didinimas socialiai pažeidžiamiems gyventojams</t>
    </r>
    <r>
      <rPr>
        <sz val="12"/>
        <rFont val="Times New Roman"/>
        <family val="1"/>
        <charset val="186"/>
      </rPr>
      <t xml:space="preserve"> (numatoma vykdyti 2 projektus, Projektų įgyvendinimo pradžia - 2024 m.,  pabaiga - 2026 m., planuojamas dalyvių skaičius - 100 asmenų)</t>
    </r>
  </si>
  <si>
    <r>
      <rPr>
        <b/>
        <sz val="12"/>
        <rFont val="Times New Roman"/>
        <family val="1"/>
        <charset val="186"/>
      </rPr>
      <t>1.2.3. Veiksmas. Bendruomeninės pagalbos senyvo amžiaus, neįgaliems asmenims, migrantams iniciatyvų skatinimas</t>
    </r>
    <r>
      <rPr>
        <sz val="12"/>
        <rFont val="Times New Roman"/>
        <family val="1"/>
        <charset val="186"/>
      </rPr>
      <t xml:space="preserve"> (planuojama vykdyti 1 projektą, projekto įgyvendinimo pradžia 2025 m., pabaiga - 2027 m., planuojamas dalyvių skaičius - 30 asmenų)</t>
    </r>
  </si>
  <si>
    <t>Pradinė reikšmė (2023)</t>
  </si>
  <si>
    <t>Siekiama reikšmė (2029)</t>
  </si>
  <si>
    <r>
      <rPr>
        <sz val="11"/>
        <rFont val="Times New Roman"/>
        <family val="1"/>
        <charset val="186"/>
      </rPr>
      <t>Šis uždavinys yra nukreiptas išspręsti 1,4,5 silpnybes pasinaudojant 1,3,4,7 stiprybėmis, įvertinant 2 galimybę bei sušvelninant 1,3 grėsmes. Siekiama išsaugoti mieste jaunimą, jaunas šeimas sudarant galimybę užsiimti verslu arba rasti patrauklią darbo vietą. Poreikių ir galimybių analizėje nustatyta, kad Skuodo mieste vyrauja struktūrinio nedarbo problema, kai žmonių turima profesinė kvalifikacija ir darbinė patirtis neatitinka darbdavių poreikių. Taip pat nustatyta problema, kad su sunkumais rasti darbą labiausiai susiduria moterys (dažniausiai dėl to, kad augindamos mažus vaikus arba prižiūrėdamos kitus artimuosius, neįgyja profesinės kvalifikacijos arba ją praranda), jauni žmonės ir ilgalaikiai bedarbiai.</t>
    </r>
    <r>
      <rPr>
        <i/>
        <sz val="11"/>
        <rFont val="Times New Roman"/>
        <family val="1"/>
        <charset val="186"/>
      </rPr>
      <t xml:space="preserve"> </t>
    </r>
    <r>
      <rPr>
        <sz val="11"/>
        <rFont val="Times New Roman"/>
        <family val="1"/>
        <charset val="186"/>
      </rPr>
      <t xml:space="preserve">Dar viena problema - Skuodo rajone vidutinis mėnesinis darbo užmokestis, investicijų pritraukimo mastai yra ženkliai mažesni nei regione ar šalyje, o darbo vietų pasirinkimas yra gana ribotas. Įgyvendinant uždavinį, bus siekiama praplėsti darbo vietų įvairovę sudarant galimybes susikurti darbo vietą patiems asmenims (pradėti verslą arba savarankišką veiklą pagal verslo liudijimą ar individualios veiklos pažymą), suteikti galimybes plėtotis ir kurtis darbo vietoms socialiniame versle, siekiama išnaudoti ryšius tarp miesto ir kaimo verslų (orientuojantis į maisto grandinių trumpinimą, apylinkėse išauginamos žemės ūkio produkcijos perdirbimą). Pirmiausia galimybės įgyti kvalifikaciją bei įsidarbinti bus suteikiamos silpnybėse identifikuotiems tikslinių grupių asmenims - moterims, ilgalaikiams bedarbiams, jaunimui. Numatoma, kad bus vykdomi 5 BIVP projektai. Jų vykdymo metu planuojama paremti 10 jauno verslo subjektų, įgyvendinti du  socialinio  verslo projektus ir sukurti juose 4  darbo vietas, sudaryti sąlygas įgyti naujų kompetencijų mažiausiai 50 asmenų. </t>
    </r>
  </si>
  <si>
    <t xml:space="preserve">Šis uždavinys yra nukreiptas į 1,2,3,4,7 silpnybių šalinimą, pasinaudojant 1,2,5,6 stiprybėmis, sušvelninant 2,3 grėsmes bei išnaudojant  1,3 galimybes. Siekiama, kad būtų suteiktos įvairesnės ir aukštesnės kokybės paslaugos mažiau galimybių turinčiam jaunimui (atviro darbo su jaunimu - prasmingo laisvalaikio, kito užimtumo paslaugos), senyvo amžiaus asmenims ir neįgaliesiems bei jų šeimos nariams  (pagalbos namuose, dienos užimtumo, socialinių įgūdžių formavimo paslaugų, sociokultūrinių paslaugų), socialinės rizikos šeimoms bei jose augantiems vaikams (socialinių įgūdžių formavimo, sociokultūrinės ir pan. paslaugos) ir pan.  Socialines ir kitas paslaugas teiktų nevyriausybinės ir bendruomeninės organizacijos, kurioms BIVP projektų vykdymas duotų stimulą ne tik suteikti pagalbą tikslinių grupių žmonėms, bet ir susiprinti administracinius gebėjimus.  Planuojama įgyvendinti 5 BIVP projektus, kurių dalyviais taptų tikslinėms grupėms priklausantys 290 asmenų, jų tarpe ir migrantai (pvz., karo pabėgėliai iš Ukrainos, kurių 2022 m. Skuode gyveno 39 asmenys). </t>
  </si>
  <si>
    <t xml:space="preserve">Informacija apie rengiamą Skuodo miesto 2023-2029 metų vietos plėtros strategiją bei susitikimus su vietos bendruomene buvo paskelbta Skuodo miesto vietos veiklos grupės tinklalapyje https://skuodomiestovvg.lt/ bei  socialinio tinklo Facebook paskyroje: https://www.facebook.com/Skuodo.miesto.VVG.                                                                                                                             2023 m. kovo 1 d. Skuodo mieste, Skuodo rajono savivaldybės Romualdo Granausko viešojoje bibliotekoje, įvyko sutelktų (focus) grupių diskusijos dėl Skuodo miesto 2023 - 2029 metų vietos plėtros strategijos rengimo. Diskusijos vyko su Skuodo miesto verslininkų bendruomene, jaunimu, nevyriausybinėmis ir bendruomeninėmis organizacijomis, Skuodo miesto vietos veiklos grupės bei Skuodo rajono savivaldybės administracijos ir Skuodo rajono savivaldybės įstaigų atstovais. Diskusijų metu buvo pristatyta pagrindinė informacija apie Skuodo miesto 2023-2029 m. vietos plėtros strategijos rengimo eigą, sąlygas ir galimybes bei nagrinėjimi statistikos duomenys apie Skuodo miesto demografinę, socialinę ir ekonominę aplinką. Susitikimo dalyvių buvo paprašyta iki 2023 m. kovo 31 d. pateikti savo bendruomenės inicijuotos vietos plėtros idėjas el. paštu ir, kilus klausimams, konsultuotis su rengėjais.                                                                                                                                                                                                                                                                                                                                                                                            2023 m. kovo 7 d. straipsnis apie rengiamą Skuodo miesto 2023-2029 metų vietos plėtros strategiją buvo išspausdintas laikraščiuose "Mūsų žodis" bei "Vakarų Lietuva".                                                                                                                                                                                                2023 m. balandžio 27 d. toje pačioje bibliotekoje įvyko susitikimas su Skuodo miesto gyventojais, kuriame buvo pristatyti siūlomi Skuodo miesto 2023-2029 m. vietos plėtros strategijos SSGG, tikslai, uždaviniai, Skuodo miesto bendruomenės narių pateiktos bendruomenės inicijuotos vietos plėtros projektų idėjos, apsitarta dėl vietos plėtros strategijos tikslo, uždavinių bei veiksmų formulavimo.                                                                                                                                                        2023 m. birželio 22 d. minėtoje bibliotekoje įvyko Skuodo miesto 2023-2029 metų vietos plėtros strategijos finansinio veiksmų plano aptarimas. Diskusijos dalyviai aktyviai teikė pastabas ir pasiūlymus.                                                                                    Po visų susitikimų dalyviams jų nurodytais elektroninio pašto adresais buvo išsiunčiama pristatymo medžiaga ir prašoma per nustatytą terminą papildomai teikti pastebėjimus, pasiūlymus.                                                                                              2023 m.. liepos 21 d. Skuodo miesto VVG tinklalapyje buvo paviešintas Skuodo miesto 2023-2029 m. vietos plėtros strategijos projektas ir kviesta teikti pastabas iki 2023 m. rugpjūčio 3 d.                                                                                                                                                                           Susitikimų protokolai, kuriuose apibendrinti diskusijų rezultatai, fotofiksacijos bei dalyvių sąrašai, straipsnio kopija, interneto svetainės skelbimo kopija yra pateikiami priede Nr. 2.                                                             </t>
  </si>
  <si>
    <t>Šis tikslas pilnai atliepia atliktą teritorijos poreikių ir galimybių analizę ir joje nustatytus Skuodo miesto gyventojų poreikius: 1) socialinių ir kitų paslaugų išvystymas senyvo amžiaus bei neįgaliems asmenims ir jų šeimų nariams; 2) atviro darbo su jaunimu ir kitų paslaugų rūšių plėtra mažiau galimybių turinčiam jaunimui; 3) socialinių ir kitų paslaugų teikimas socialinę riziką patiriančioms šeimoms ir jose augantiems vaikams, nepalankioje padėtyje esančioms (dėl paslaugų stokos) šeimoms, auginančioms mažus vaikus; 4) gyventojų kompetencijų stiprinimas siekiant pagelbėti įsidarbinti, pradėti ar plėtoti verslą (taip pat ir socialinį verslą). Analizėje nustatyta, kad nemaža dalis Skuodo miesto gyventojų patiria socialinę atskirtį arba yra socialiai pažeidžiami. Pagrindines tokių gyventojų grupes sudaro socialinę riziką patiriančios, socialinių įgūdžių stokojančios šeimos ir jose augantys vaikai, nepalankioje padėtyje esančios šeimos, auginančios mažus vaikus, senyvo amžiaus asmenys ir jų šeimų nariai, neįgalūs asmenys ir jų šeimų nariai,  mažiau galimybių turintis jaunimas,  bedarbiai, ekonomiškai neaktyvūs gyventojai, migrantai.  Pasinaudojant ES, valstybės ir savivaldybės palaikymu, parama bus skiriama minėtoms tikslinėms grupėms bei nevyriausybinio ir bendruomeninio sektoriaus stiprinimui, siekiant išplėtoti socialines paslaugas. Taip pat ketinama suteikti  Skuodo gyventijams galimybes užsidirbti patiems, pradedant ir vystant smulkius verslus, padėti integruotis į darbo rinką ekonomiškai neaktyviems asmenims (pavyzdžiui, moterims, auginančioms mažamečius vaikus), asmenims su negalia ar patiriantiems kitos rūšies socialinę atskirtį. Du iš verslo projektų būtų vykdomi kaip socialinio verslo projektai, nukreipti į aktualių visuomenei problemų sprendimą (sudaromos galimybės įgyti kompetencijas ekonomiškai neaktyviems asmenims, bedarbiams, neįgaliems asmenims).  Tikslas pasirinktas norint aukščiau išvardintais būdais sušvelninti socialinę atskirtį tarp gyventojų.  Šis tikslas atitinka 2021-2027 m. Europos Sąjungos fondų investicijų programos uždavinius:  4.7 uždavinį „Skatinti aktyvią įtrauktį, siekiant propaguoti lygias galimybes, nediskriminavimą ir aktyvų dalyvavimą, ir gerinti įsidarbinamumą, ypač palankių sąlygų neturinčių grupių“ bei 4.9 uždavinį  „Skatinti marginalizuotų bendruomenių, mažas pajamas gaunančių namų ūkių ir nepalankioje padėtyje esančių grupių, įskaitant specialiųjų poreikių turinčius asmenis, socialinę ir ekonominę įtrauktį vykdant integruotus veiksmus, be kita ko, teikti aprūpinimą būstu ir socialines paslaugas“. Tikslu siekiama rezultato rodiklių - sukurti 4 darbo vietas socialiniuose versluose bei pasiekti, kad 40 proc. BIVP projektų veiklų dalyvių po dalyvavimo veiklose toliau dalyvautų socialinei integracijai skirtose veiklose ir (ar) darbo rinkoje.</t>
  </si>
  <si>
    <r>
      <rPr>
        <b/>
        <sz val="12"/>
        <rFont val="Times New Roman"/>
        <family val="1"/>
        <charset val="186"/>
      </rPr>
      <t>1.1.2. Veiksmas. Pagalbos ekonomiškai neaktyviems asmenims įgyti kvalifikaciją  ir integruotis į darbo rinką iniciatyvos</t>
    </r>
    <r>
      <rPr>
        <sz val="12"/>
        <rFont val="Times New Roman"/>
        <family val="1"/>
        <charset val="186"/>
      </rPr>
      <t xml:space="preserve"> (numatoma vykdyti 2 projektus, projektų įgyvendinimo pradžia 2025 m.,  pabaiga - 2027 m., planuojamas dalyvių skaičius - 38 asmenys)</t>
    </r>
  </si>
  <si>
    <r>
      <rPr>
        <b/>
        <sz val="12"/>
        <rFont val="Times New Roman"/>
        <family val="1"/>
        <charset val="186"/>
      </rPr>
      <t>1.2.2. Veiksmas. Mažiau galimybių turinčio jaunimo užimtumo veiklų plėtojimas</t>
    </r>
    <r>
      <rPr>
        <sz val="12"/>
        <rFont val="Times New Roman"/>
        <family val="1"/>
        <charset val="186"/>
      </rPr>
      <t xml:space="preserve"> (numatoma vykdyti 1 projektą, projekto įgyvendinimo pradžia 2024 m.,  pabaiga - 2027 m., planuojamas dalyvių skaičius - 136 asmenys)</t>
    </r>
  </si>
  <si>
    <r>
      <rPr>
        <b/>
        <sz val="12"/>
        <rFont val="Times New Roman"/>
        <family val="1"/>
        <charset val="186"/>
      </rPr>
      <t>1.2.4. Veiksmas. Socialinių įgūdžių palaikymo paslaugų senyvo amžiaus ir neįgaliems asmenims plėtojimas</t>
    </r>
    <r>
      <rPr>
        <sz val="12"/>
        <rFont val="Times New Roman"/>
        <family val="1"/>
        <charset val="186"/>
      </rPr>
      <t xml:space="preserve"> (planuojama vykdyti 1 projektą, projekto įgyvendinimo pradžia 2026 m., pabaiga - 2029 m., planuojamas dalyvių skaičius 36 asmenys)</t>
    </r>
  </si>
  <si>
    <t>Skuodo miesto 2023-2029 metų vietos plėtros strategija (toliau - Strategija) yra siekiama skatinti aktyvią miesto gyventojų įtrauktį,  gerinti įsidarbinamumą, skatinti marginalizuotų bendruomenių, mažas pajamas gaunančių namų ūkių ir nepalankioje padėtyje esančių grupių, įskaitant specialiųjų poreikių turinčius asmenis, socialinę ir ekonominę įtrauktį vykdant integruotus veiksmus.                                                                                                                                                                                                                              Strategija parengta vykdant ES lėšomis finansuojamą projektą Nr. 11-001-T-0001 "Skuodo miesto 2023-2029 m. vietos plėtros strategijos parengimas". Projektas buvo vykdomas vadovaujantis 2022–2030 m. plėtros programos valdytojos Lietuvos Respublikos vidaus reikalų ministerijos Viešojo valdymo plėtros programos pažangos priemonės Nr. 01-004-08-04-01 „Didinti visuomenės įsitraukimą į vietos problemų sprendimą“ veiklos „Bendruomenės inicijuotos vietos plėtros metodo (BIVP) taikymas: parama vietos plėtros strategijų rengimui“ projektų finansavimo sąlygų aprašu (toliau – PFSA), patvirtintu Lietuvos Respublikos vidaus reikalų ministro 2023 m. vasario 9 d. įsakymo Nr. 1V-58 „Dėl Lietuvos Respublikos vidaus reikalų ministro 2022 m. rugpjūčio 17 d. įsakymo Nr. 1V-536 „Dėl 2022–2030 metų Viešojo valdymo plėtros programos pažangos priemonės Nr. 01-004-08-04-01 „Didinti visuomenės įsitraukimą į vietos problemų sprendimą“ aprašo patvirtinimo“ pakeitimo“.                                                                                                                                 Strategija atitinka 2022-2030 metų Klaipėdos regiono plėtros plano tikslus ir uždavinius: 1 tikslą "Didinti regiono
ekonominį ir turistinį patrauklumą" bei jo 1.1 uždavinį "Paskatinti aukštesnę pridėtinę vertę kuriančių ekonomikos šakų pritraukimą į regioną" ir 4 tikslą "Gerinti švietimo, sveikatos ir socialinių paslaugų prieinamumą, paslaugų įvairovę bei
kokybę" bei jo 4.2 uždavinį "Plėsti socialinių paslaugų spektrą ir pagerinti paslaugų prieinamumą bei kokybę".                                                                                                                                                                           Strategijos rengimo metu buvo atlikta išsami statistikos rodiklių analizė, remiantis Valstybės duomenų agentūros, Skuodo rajono savivaldybės ir jos įstaigų, Užimtumo tarnybos bei kitų institucijų pateiktais duomenimis. Norint labiau įsigilinti į vietos problematiką, buvo siekiama aktyvaus miestiečių įsitraukimo. Buvo organizuojamos sutelktų (focus) grupių diskusijos, vieši pristatymai, prašoma pateikti nuomonę, kokios problemos yra Skuodo mieste  aktualiausios, siūloma aktyviai teikti pasiūlymus bei idėjas. Panaudojant aukščiau minėtą informaciją, buvo atlikta stiprybių, silpnybių, galimybių ir grėsmių analizė, suformuluotas tikslas ir uždaviniai.  Strategija siekiama kurti sąlygas, padedančias socialiai pažeidžiamiems ir socialinę atskirtį patiriantiems Skuodo miesto gyventojams aktyviai integruotis  į socialinę ir ekonominę aplinką. Įgyvendinant strategijos uždavinius, būtų veikiama dviem kryptimis -  sudaromos palankios sąlygas verslų, jų tarpe socialinių verslų, kūrimuisi ir plėtrai  bei socialiai pažeidžiami Skuodo miesto gyventojai būtų integruojami į bendruomenę, teikiant jiems socialines,  pagalbos įsidarbinant bei kitas paslaugas.                                                                                                                                                                                                                Strategija orientuota į socialiai pažeidžiamų ir socialinę atskirtį patiriančių gyventojų tikslinių grupių - senyvo amžiaus asmenų ir jų šeimų narių, neįgalių asmenų ir jų šeimų narių, mažiau galimybių turinčio jaunimo, nepalankioje situacijoje esančių  šeimų, auginančių mažus vaikus,  socialinę riziką patiriančių ir socialinių įgūdžių stokojančių šeimų ir jose augančių vaikų, migrantų, bedarbių ekonomiškai neaktyvių asmenų ir kt., problemų sprendimą. Įgyvendinant strategiją, numatoma vykdyti 9 bendruomenės inicijuotos vietos plėtros projektus, kuriuose galės dalyvauti mažiausiai 350 dalyvių. Tikimasi, kad po dalyvavimo bendruomenės inicijuotos vietos plėtros projektų veiklose ne mažiau kaip 40 proc. dalyvių toliau dalyvaus socialinei integracijai skirtose veiklose ir darbo rinkoje.</t>
  </si>
  <si>
    <r>
      <rPr>
        <b/>
        <sz val="12"/>
        <rFont val="Times New Roman"/>
        <family val="1"/>
        <charset val="186"/>
      </rPr>
      <t xml:space="preserve">1.1.1. Veiksmas. Socialiai pažeidžiamų asmenų kompetencijų stiprinimas padedant jiems integruotis į darbo rinką per socialinį verslą </t>
    </r>
    <r>
      <rPr>
        <sz val="12"/>
        <rFont val="Times New Roman"/>
        <family val="1"/>
        <charset val="186"/>
      </rPr>
      <t xml:space="preserve">(numatoma vykdyti 1 paramos socialiniam verslui projektą, projekto įgyvendinimo pradžia 2024 m., pabaiga - 2029 m., planuojama sukurti 4 darbo vietas (etatus)) </t>
    </r>
  </si>
</sst>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b/>
      <sz val="12"/>
      <color rgb="FF000000"/>
      <name val="Times New Roman"/>
      <family val="1"/>
      <charset val="186"/>
    </font>
    <font>
      <b/>
      <sz val="12"/>
      <color theme="1"/>
      <name val="Times New Roman"/>
      <family val="1"/>
      <charset val="186"/>
    </font>
    <font>
      <sz val="12"/>
      <color theme="1"/>
      <name val="Times New Roman"/>
      <family val="1"/>
      <charset val="186"/>
    </font>
    <font>
      <sz val="12"/>
      <name val="Times New Roman"/>
      <family val="1"/>
      <charset val="186"/>
    </font>
    <font>
      <i/>
      <sz val="12"/>
      <name val="Times New Roman"/>
      <family val="1"/>
      <charset val="186"/>
    </font>
    <font>
      <sz val="10"/>
      <color theme="1"/>
      <name val="Times New Roman"/>
      <family val="1"/>
      <charset val="186"/>
    </font>
    <font>
      <b/>
      <sz val="10"/>
      <color theme="1"/>
      <name val="Times New Roman"/>
      <family val="1"/>
      <charset val="186"/>
    </font>
    <font>
      <b/>
      <sz val="10"/>
      <name val="Times New Roman"/>
      <family val="1"/>
      <charset val="186"/>
    </font>
    <font>
      <sz val="11"/>
      <color theme="1"/>
      <name val="Times New Roman"/>
      <family val="1"/>
      <charset val="186"/>
    </font>
    <font>
      <b/>
      <sz val="11"/>
      <color rgb="FF000000"/>
      <name val="Times New Roman"/>
      <family val="1"/>
      <charset val="186"/>
    </font>
    <font>
      <i/>
      <sz val="11"/>
      <color theme="1"/>
      <name val="Times New Roman"/>
      <family val="1"/>
      <charset val="186"/>
    </font>
    <font>
      <b/>
      <sz val="11"/>
      <color theme="1"/>
      <name val="Times New Roman"/>
      <family val="1"/>
      <charset val="186"/>
    </font>
    <font>
      <sz val="11"/>
      <name val="Times New Roman"/>
      <family val="1"/>
      <charset val="186"/>
    </font>
    <font>
      <sz val="11"/>
      <name val="Calibri"/>
      <family val="2"/>
      <scheme val="minor"/>
    </font>
    <font>
      <b/>
      <sz val="11"/>
      <name val="Times New Roman"/>
      <family val="1"/>
      <charset val="186"/>
    </font>
    <font>
      <i/>
      <sz val="11"/>
      <name val="Times New Roman"/>
      <family val="1"/>
      <charset val="186"/>
    </font>
    <font>
      <b/>
      <sz val="12"/>
      <name val="Times New Roman"/>
      <family val="1"/>
      <charset val="186"/>
    </font>
    <font>
      <sz val="11"/>
      <color theme="1"/>
      <name val="Times New Roman"/>
      <family val="1"/>
    </font>
    <font>
      <b/>
      <sz val="11"/>
      <color theme="1"/>
      <name val="Times New Roman"/>
      <family val="1"/>
    </font>
    <font>
      <b/>
      <sz val="11"/>
      <name val="Times New Roman"/>
      <family val="1"/>
    </font>
    <font>
      <sz val="11"/>
      <name val="Times New Roman"/>
      <family val="1"/>
    </font>
    <font>
      <sz val="12"/>
      <color theme="1"/>
      <name val="Times New Roman"/>
      <family val="1"/>
    </font>
    <font>
      <b/>
      <u/>
      <sz val="12"/>
      <color theme="1"/>
      <name val="Times New Roman"/>
      <family val="1"/>
    </font>
    <font>
      <b/>
      <i/>
      <sz val="12"/>
      <name val="Times New Roman"/>
      <family val="1"/>
      <charset val="186"/>
    </font>
    <font>
      <sz val="11"/>
      <color rgb="FFFF0000"/>
      <name val="Times New Roman"/>
      <family val="1"/>
      <charset val="186"/>
    </font>
    <font>
      <sz val="11"/>
      <color rgb="FF00B050"/>
      <name val="Calibri"/>
      <family val="2"/>
      <scheme val="minor"/>
    </font>
    <font>
      <b/>
      <sz val="14"/>
      <color theme="1"/>
      <name val="Times New Roman"/>
      <family val="1"/>
      <charset val="186"/>
    </font>
    <font>
      <i/>
      <sz val="11"/>
      <name val="Times New Roman"/>
      <family val="1"/>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312">
    <xf numFmtId="0" fontId="0" fillId="0" borderId="0" xfId="0"/>
    <xf numFmtId="0" fontId="3" fillId="0" borderId="0" xfId="0" applyFont="1"/>
    <xf numFmtId="0" fontId="3" fillId="0" borderId="0" xfId="0" applyFont="1" applyAlignment="1">
      <alignment horizontal="left"/>
    </xf>
    <xf numFmtId="0" fontId="6" fillId="0" borderId="0" xfId="0" applyFont="1"/>
    <xf numFmtId="0" fontId="3" fillId="0" borderId="0" xfId="0" applyFont="1" applyAlignment="1">
      <alignment horizontal="left" wrapText="1"/>
    </xf>
    <xf numFmtId="4" fontId="3" fillId="0" borderId="0" xfId="0" applyNumberFormat="1" applyFont="1"/>
    <xf numFmtId="0" fontId="3" fillId="0" borderId="1" xfId="0" applyFont="1" applyBorder="1"/>
    <xf numFmtId="0" fontId="3" fillId="0" borderId="0" xfId="0" applyFont="1" applyProtection="1">
      <protection locked="0"/>
    </xf>
    <xf numFmtId="0" fontId="6" fillId="0" borderId="1" xfId="0" applyFont="1" applyBorder="1" applyAlignment="1">
      <alignment horizontal="left" vertical="top" wrapText="1"/>
    </xf>
    <xf numFmtId="0" fontId="6" fillId="0" borderId="1" xfId="0" applyFont="1" applyBorder="1" applyAlignment="1">
      <alignment horizontal="left" wrapText="1"/>
    </xf>
    <xf numFmtId="4" fontId="3" fillId="0" borderId="1" xfId="0" applyNumberFormat="1" applyFont="1" applyBorder="1"/>
    <xf numFmtId="4" fontId="4" fillId="0" borderId="1" xfId="0" applyNumberFormat="1" applyFont="1" applyBorder="1" applyAlignment="1">
      <alignment vertical="top" wrapText="1"/>
    </xf>
    <xf numFmtId="0" fontId="6" fillId="0" borderId="10" xfId="0" applyFont="1" applyBorder="1" applyAlignment="1">
      <alignment horizontal="left" wrapText="1"/>
    </xf>
    <xf numFmtId="0" fontId="3" fillId="0" borderId="10" xfId="0" applyFont="1" applyBorder="1"/>
    <xf numFmtId="0" fontId="6" fillId="0" borderId="10" xfId="0" applyFont="1" applyBorder="1" applyAlignment="1">
      <alignment horizontal="left" vertical="top" wrapText="1"/>
    </xf>
    <xf numFmtId="4" fontId="4" fillId="0" borderId="10" xfId="0" applyNumberFormat="1" applyFont="1" applyBorder="1" applyAlignment="1">
      <alignment vertical="top" wrapText="1"/>
    </xf>
    <xf numFmtId="0" fontId="4" fillId="0" borderId="0" xfId="0" applyFont="1" applyAlignment="1">
      <alignment vertical="top" wrapText="1"/>
    </xf>
    <xf numFmtId="0" fontId="4" fillId="0" borderId="0" xfId="0" applyFont="1" applyAlignment="1">
      <alignment horizontal="left" vertical="top" wrapText="1"/>
    </xf>
    <xf numFmtId="0" fontId="5" fillId="0" borderId="0" xfId="0" applyFont="1" applyAlignment="1">
      <alignment horizontal="left" vertical="top" wrapText="1"/>
    </xf>
    <xf numFmtId="0" fontId="6" fillId="3" borderId="7" xfId="0" applyFont="1" applyFill="1" applyBorder="1" applyAlignment="1" applyProtection="1">
      <alignment horizontal="left" wrapText="1"/>
      <protection locked="0"/>
    </xf>
    <xf numFmtId="4" fontId="4" fillId="0" borderId="26" xfId="0" applyNumberFormat="1" applyFont="1" applyBorder="1" applyAlignment="1">
      <alignment vertical="top" wrapText="1"/>
    </xf>
    <xf numFmtId="4" fontId="4" fillId="2" borderId="42" xfId="0" applyNumberFormat="1" applyFont="1" applyFill="1" applyBorder="1" applyAlignment="1">
      <alignment vertical="top" wrapText="1"/>
    </xf>
    <xf numFmtId="4" fontId="4" fillId="2" borderId="43" xfId="0" applyNumberFormat="1" applyFont="1" applyFill="1" applyBorder="1" applyAlignment="1">
      <alignment vertical="top" wrapText="1"/>
    </xf>
    <xf numFmtId="0" fontId="9" fillId="0" borderId="0" xfId="0" applyFont="1"/>
    <xf numFmtId="0" fontId="9" fillId="0" borderId="31" xfId="0" applyFont="1" applyBorder="1"/>
    <xf numFmtId="0" fontId="9" fillId="0" borderId="36" xfId="0" applyFont="1" applyBorder="1"/>
    <xf numFmtId="0" fontId="9" fillId="0" borderId="32" xfId="0" applyFont="1" applyBorder="1" applyAlignment="1">
      <alignment wrapText="1"/>
    </xf>
    <xf numFmtId="0" fontId="9" fillId="0" borderId="33" xfId="0" applyFont="1" applyBorder="1" applyAlignment="1">
      <alignment wrapText="1"/>
    </xf>
    <xf numFmtId="0" fontId="9" fillId="0" borderId="32" xfId="0" applyFont="1" applyBorder="1" applyAlignment="1">
      <alignment horizontal="center" vertical="center"/>
    </xf>
    <xf numFmtId="0" fontId="9" fillId="0" borderId="30" xfId="0" applyFont="1" applyBorder="1"/>
    <xf numFmtId="0" fontId="9" fillId="0" borderId="29" xfId="0" applyFont="1" applyBorder="1" applyAlignment="1">
      <alignment horizontal="center"/>
    </xf>
    <xf numFmtId="0" fontId="9" fillId="0" borderId="29" xfId="0" applyFont="1" applyBorder="1"/>
    <xf numFmtId="0" fontId="14" fillId="0" borderId="0" xfId="0" applyFont="1"/>
    <xf numFmtId="0" fontId="13" fillId="0" borderId="0" xfId="0" applyFont="1"/>
    <xf numFmtId="0" fontId="9" fillId="0" borderId="31" xfId="0" applyFont="1" applyBorder="1" applyAlignment="1">
      <alignment vertical="top"/>
    </xf>
    <xf numFmtId="0" fontId="9" fillId="0" borderId="34" xfId="0" applyFont="1" applyBorder="1" applyAlignment="1">
      <alignment vertical="top"/>
    </xf>
    <xf numFmtId="0" fontId="9" fillId="0" borderId="36" xfId="0" applyFont="1" applyBorder="1" applyAlignment="1">
      <alignment vertical="top"/>
    </xf>
    <xf numFmtId="0" fontId="9" fillId="0" borderId="37" xfId="0" applyFont="1" applyBorder="1" applyAlignment="1">
      <alignment horizontal="center"/>
    </xf>
    <xf numFmtId="0" fontId="9" fillId="0" borderId="1" xfId="0" applyFont="1" applyBorder="1" applyAlignment="1">
      <alignment horizontal="center" vertical="top"/>
    </xf>
    <xf numFmtId="0" fontId="9" fillId="0" borderId="35" xfId="0" applyFont="1" applyBorder="1" applyAlignment="1">
      <alignment horizontal="center" vertical="top"/>
    </xf>
    <xf numFmtId="0" fontId="9" fillId="0" borderId="38" xfId="0" applyFont="1" applyBorder="1" applyAlignment="1">
      <alignment horizontal="center"/>
    </xf>
    <xf numFmtId="0" fontId="6" fillId="0" borderId="11" xfId="0" applyFont="1" applyBorder="1" applyAlignment="1">
      <alignment vertical="top" wrapText="1"/>
    </xf>
    <xf numFmtId="0" fontId="3" fillId="0" borderId="11" xfId="0" applyFont="1" applyBorder="1" applyAlignment="1">
      <alignment vertical="top"/>
    </xf>
    <xf numFmtId="0" fontId="6" fillId="0" borderId="1" xfId="0" applyFont="1" applyBorder="1" applyAlignment="1">
      <alignment vertical="top" wrapText="1"/>
    </xf>
    <xf numFmtId="0" fontId="3" fillId="0" borderId="1" xfId="0" applyFont="1" applyBorder="1" applyAlignment="1">
      <alignment vertical="top"/>
    </xf>
    <xf numFmtId="0" fontId="6" fillId="0" borderId="10" xfId="0" applyFont="1" applyBorder="1" applyAlignment="1">
      <alignment vertical="top" wrapText="1"/>
    </xf>
    <xf numFmtId="0" fontId="3" fillId="0" borderId="10" xfId="0" applyFont="1" applyBorder="1" applyAlignment="1">
      <alignment vertical="top"/>
    </xf>
    <xf numFmtId="0" fontId="3" fillId="0" borderId="0" xfId="0" applyFont="1" applyAlignment="1">
      <alignment wrapText="1"/>
    </xf>
    <xf numFmtId="0" fontId="6" fillId="0" borderId="27" xfId="0" applyFont="1" applyBorder="1" applyAlignment="1">
      <alignment horizontal="left" vertical="top" wrapText="1"/>
    </xf>
    <xf numFmtId="0" fontId="6" fillId="0" borderId="48" xfId="0" applyFont="1" applyBorder="1" applyAlignment="1">
      <alignment horizontal="left" vertical="top" wrapText="1"/>
    </xf>
    <xf numFmtId="0" fontId="4" fillId="2" borderId="0" xfId="0" applyFont="1" applyFill="1" applyAlignment="1">
      <alignment horizontal="left" vertical="top" wrapText="1"/>
    </xf>
    <xf numFmtId="0" fontId="8" fillId="0" borderId="0" xfId="0" applyFont="1" applyAlignment="1">
      <alignment vertical="top" wrapText="1"/>
    </xf>
    <xf numFmtId="0" fontId="3" fillId="2" borderId="0" xfId="0" applyFont="1" applyFill="1"/>
    <xf numFmtId="0" fontId="9" fillId="0" borderId="1" xfId="0" applyFont="1" applyBorder="1" applyAlignment="1">
      <alignment vertical="top"/>
    </xf>
    <xf numFmtId="0" fontId="9" fillId="0" borderId="37" xfId="0" applyFont="1" applyBorder="1" applyAlignment="1">
      <alignment vertical="top"/>
    </xf>
    <xf numFmtId="4" fontId="3" fillId="2" borderId="42" xfId="0" applyNumberFormat="1" applyFont="1" applyFill="1" applyBorder="1"/>
    <xf numFmtId="4" fontId="3" fillId="2" borderId="43" xfId="0" applyNumberFormat="1" applyFont="1" applyFill="1" applyBorder="1"/>
    <xf numFmtId="4" fontId="3" fillId="0" borderId="10" xfId="0" applyNumberFormat="1" applyFont="1" applyBorder="1"/>
    <xf numFmtId="4" fontId="3" fillId="2" borderId="44" xfId="0" applyNumberFormat="1" applyFont="1" applyFill="1" applyBorder="1"/>
    <xf numFmtId="0" fontId="8" fillId="0" borderId="13" xfId="0" applyFont="1" applyBorder="1" applyAlignment="1">
      <alignment vertical="top" wrapText="1"/>
    </xf>
    <xf numFmtId="4" fontId="4" fillId="0" borderId="3" xfId="0" applyNumberFormat="1" applyFont="1" applyBorder="1" applyAlignment="1">
      <alignment vertical="top" wrapText="1"/>
    </xf>
    <xf numFmtId="4" fontId="4" fillId="2" borderId="44" xfId="0" applyNumberFormat="1" applyFont="1" applyFill="1" applyBorder="1" applyAlignment="1">
      <alignment vertical="top" wrapText="1"/>
    </xf>
    <xf numFmtId="4" fontId="17" fillId="0" borderId="8" xfId="0" applyNumberFormat="1" applyFont="1" applyBorder="1" applyAlignment="1">
      <alignment vertical="top" wrapText="1"/>
    </xf>
    <xf numFmtId="4" fontId="4" fillId="0" borderId="8" xfId="0" applyNumberFormat="1" applyFont="1" applyBorder="1" applyAlignment="1">
      <alignment vertical="top" wrapText="1"/>
    </xf>
    <xf numFmtId="4" fontId="17" fillId="0" borderId="8" xfId="0" applyNumberFormat="1" applyFont="1" applyBorder="1" applyAlignment="1">
      <alignment horizontal="left" vertical="top" wrapText="1"/>
    </xf>
    <xf numFmtId="0" fontId="8" fillId="0" borderId="7" xfId="0" applyFont="1" applyBorder="1" applyAlignment="1">
      <alignment vertical="top" wrapText="1"/>
    </xf>
    <xf numFmtId="4" fontId="17" fillId="0" borderId="58" xfId="0" applyNumberFormat="1" applyFont="1" applyBorder="1" applyAlignment="1">
      <alignment horizontal="left" vertical="top" wrapText="1"/>
    </xf>
    <xf numFmtId="4" fontId="24" fillId="0" borderId="58" xfId="0" applyNumberFormat="1" applyFont="1" applyBorder="1" applyAlignment="1">
      <alignment horizontal="left" vertical="top" wrapText="1"/>
    </xf>
    <xf numFmtId="4" fontId="2" fillId="2" borderId="6" xfId="0" applyNumberFormat="1" applyFont="1" applyFill="1" applyBorder="1" applyAlignment="1">
      <alignment vertical="top"/>
    </xf>
    <xf numFmtId="0" fontId="4" fillId="0" borderId="8" xfId="0" applyFont="1" applyBorder="1" applyAlignment="1">
      <alignment vertical="top" wrapText="1"/>
    </xf>
    <xf numFmtId="0" fontId="6" fillId="0" borderId="31" xfId="0" applyFont="1" applyBorder="1" applyAlignment="1">
      <alignment horizontal="left" wrapText="1"/>
    </xf>
    <xf numFmtId="4" fontId="3" fillId="0" borderId="32" xfId="0" applyNumberFormat="1" applyFont="1" applyBorder="1"/>
    <xf numFmtId="0" fontId="6" fillId="0" borderId="34" xfId="0" applyFont="1" applyBorder="1" applyAlignment="1">
      <alignment horizontal="left" wrapText="1"/>
    </xf>
    <xf numFmtId="4" fontId="3" fillId="0" borderId="35" xfId="0" applyNumberFormat="1" applyFont="1" applyBorder="1"/>
    <xf numFmtId="0" fontId="6" fillId="0" borderId="60" xfId="0" applyFont="1" applyBorder="1" applyAlignment="1">
      <alignment horizontal="left" wrapText="1"/>
    </xf>
    <xf numFmtId="0" fontId="7" fillId="0" borderId="7" xfId="0" applyFont="1" applyBorder="1" applyAlignment="1">
      <alignment horizontal="left" wrapText="1"/>
    </xf>
    <xf numFmtId="4" fontId="2" fillId="0" borderId="8" xfId="0" applyNumberFormat="1" applyFont="1" applyBorder="1" applyAlignment="1">
      <alignment horizontal="left"/>
    </xf>
    <xf numFmtId="0" fontId="7" fillId="0" borderId="13" xfId="0" applyFont="1" applyBorder="1" applyAlignment="1">
      <alignment horizontal="left" wrapText="1"/>
    </xf>
    <xf numFmtId="0" fontId="3" fillId="0" borderId="10" xfId="0" applyFont="1" applyBorder="1" applyAlignment="1">
      <alignment horizontal="left"/>
    </xf>
    <xf numFmtId="0" fontId="3" fillId="0" borderId="3" xfId="0" applyFont="1" applyBorder="1" applyAlignment="1">
      <alignment horizontal="left"/>
    </xf>
    <xf numFmtId="0" fontId="2" fillId="0" borderId="8" xfId="0" applyFont="1" applyBorder="1" applyAlignment="1">
      <alignment horizontal="left"/>
    </xf>
    <xf numFmtId="0" fontId="6" fillId="0" borderId="2" xfId="0" applyFont="1" applyBorder="1" applyAlignment="1">
      <alignment horizontal="left" vertical="top" wrapText="1"/>
    </xf>
    <xf numFmtId="0" fontId="6" fillId="0" borderId="5" xfId="0" applyFont="1" applyBorder="1" applyAlignment="1">
      <alignment horizontal="left" vertical="top" wrapText="1"/>
    </xf>
    <xf numFmtId="4" fontId="17" fillId="2" borderId="44" xfId="0" applyNumberFormat="1" applyFont="1" applyFill="1" applyBorder="1" applyAlignment="1">
      <alignment vertical="top" wrapText="1"/>
    </xf>
    <xf numFmtId="4" fontId="2" fillId="0" borderId="8" xfId="0" applyNumberFormat="1" applyFont="1" applyBorder="1" applyAlignment="1">
      <alignment horizontal="left" vertical="top"/>
    </xf>
    <xf numFmtId="4" fontId="2" fillId="0" borderId="58" xfId="0" applyNumberFormat="1" applyFont="1" applyBorder="1" applyAlignment="1">
      <alignment horizontal="left" vertical="top"/>
    </xf>
    <xf numFmtId="4" fontId="3" fillId="0" borderId="11" xfId="0" applyNumberFormat="1" applyFont="1" applyBorder="1" applyAlignment="1">
      <alignment vertical="top"/>
    </xf>
    <xf numFmtId="4" fontId="3" fillId="0" borderId="1" xfId="0" applyNumberFormat="1" applyFont="1" applyBorder="1" applyAlignment="1">
      <alignment vertical="top"/>
    </xf>
    <xf numFmtId="4" fontId="3" fillId="2" borderId="43" xfId="0" applyNumberFormat="1" applyFont="1" applyFill="1" applyBorder="1" applyAlignment="1">
      <alignment vertical="top"/>
    </xf>
    <xf numFmtId="0" fontId="3" fillId="0" borderId="3" xfId="0" applyFont="1" applyBorder="1" applyAlignment="1">
      <alignment vertical="top"/>
    </xf>
    <xf numFmtId="0" fontId="3" fillId="2" borderId="44" xfId="0" applyFont="1" applyFill="1" applyBorder="1" applyAlignment="1">
      <alignment vertical="top"/>
    </xf>
    <xf numFmtId="0" fontId="7" fillId="0" borderId="7" xfId="0" applyFont="1" applyBorder="1" applyAlignment="1">
      <alignment vertical="top" wrapText="1"/>
    </xf>
    <xf numFmtId="0" fontId="3" fillId="0" borderId="8" xfId="0" applyFont="1" applyBorder="1" applyAlignment="1">
      <alignment vertical="top"/>
    </xf>
    <xf numFmtId="4" fontId="2" fillId="0" borderId="8" xfId="0" applyNumberFormat="1" applyFont="1" applyBorder="1" applyAlignment="1">
      <alignment vertical="top"/>
    </xf>
    <xf numFmtId="4" fontId="2" fillId="0" borderId="58" xfId="0" applyNumberFormat="1" applyFont="1" applyBorder="1" applyAlignment="1">
      <alignment vertical="top"/>
    </xf>
    <xf numFmtId="4" fontId="3" fillId="0" borderId="32" xfId="0" applyNumberFormat="1" applyFont="1" applyBorder="1" applyAlignment="1">
      <alignment vertical="top"/>
    </xf>
    <xf numFmtId="4" fontId="3" fillId="0" borderId="33" xfId="0" applyNumberFormat="1" applyFont="1" applyBorder="1" applyAlignment="1">
      <alignment vertical="top"/>
    </xf>
    <xf numFmtId="4" fontId="3" fillId="2" borderId="59" xfId="0" applyNumberFormat="1" applyFont="1" applyFill="1" applyBorder="1" applyAlignment="1">
      <alignment vertical="top"/>
    </xf>
    <xf numFmtId="4" fontId="3" fillId="0" borderId="35" xfId="0" applyNumberFormat="1" applyFont="1" applyBorder="1" applyAlignment="1">
      <alignment vertical="top"/>
    </xf>
    <xf numFmtId="4" fontId="3" fillId="2" borderId="46" xfId="0" applyNumberFormat="1" applyFont="1" applyFill="1" applyBorder="1" applyAlignment="1">
      <alignment vertical="top"/>
    </xf>
    <xf numFmtId="4" fontId="3" fillId="0" borderId="10" xfId="0" applyNumberFormat="1" applyFont="1" applyBorder="1" applyAlignment="1">
      <alignment vertical="top"/>
    </xf>
    <xf numFmtId="4" fontId="3" fillId="0" borderId="10" xfId="0" applyNumberFormat="1" applyFont="1" applyBorder="1" applyAlignment="1">
      <alignment horizontal="left" vertical="top"/>
    </xf>
    <xf numFmtId="4" fontId="3" fillId="0" borderId="61" xfId="0" applyNumberFormat="1" applyFont="1" applyBorder="1" applyAlignment="1">
      <alignment horizontal="left" vertical="top"/>
    </xf>
    <xf numFmtId="4" fontId="3" fillId="2" borderId="45" xfId="0" applyNumberFormat="1" applyFont="1" applyFill="1" applyBorder="1" applyAlignment="1">
      <alignment vertical="top"/>
    </xf>
    <xf numFmtId="4" fontId="2" fillId="0" borderId="9" xfId="0" applyNumberFormat="1" applyFont="1" applyBorder="1" applyAlignment="1">
      <alignment horizontal="left" vertical="top"/>
    </xf>
    <xf numFmtId="0" fontId="0" fillId="0" borderId="0" xfId="0" applyAlignment="1">
      <alignment wrapText="1"/>
    </xf>
    <xf numFmtId="0" fontId="26" fillId="0" borderId="0" xfId="0" applyFont="1" applyAlignment="1">
      <alignment wrapText="1"/>
    </xf>
    <xf numFmtId="0" fontId="6" fillId="0" borderId="51" xfId="0" applyFont="1" applyBorder="1" applyAlignment="1">
      <alignment horizontal="left" wrapText="1"/>
    </xf>
    <xf numFmtId="0" fontId="6" fillId="0" borderId="36" xfId="0" applyFont="1" applyBorder="1" applyAlignment="1">
      <alignment horizontal="left" wrapText="1"/>
    </xf>
    <xf numFmtId="4" fontId="3" fillId="0" borderId="38" xfId="0" applyNumberFormat="1" applyFont="1" applyBorder="1"/>
    <xf numFmtId="4" fontId="3" fillId="0" borderId="52" xfId="0" applyNumberFormat="1" applyFont="1" applyBorder="1"/>
    <xf numFmtId="4" fontId="2" fillId="3" borderId="9" xfId="0" applyNumberFormat="1" applyFont="1" applyFill="1" applyBorder="1"/>
    <xf numFmtId="0" fontId="9" fillId="0" borderId="1" xfId="0" applyFont="1" applyBorder="1" applyAlignment="1">
      <alignment horizontal="left" vertical="top"/>
    </xf>
    <xf numFmtId="0" fontId="9" fillId="0" borderId="0" xfId="0" applyFont="1" applyBorder="1" applyAlignment="1">
      <alignment vertical="top"/>
    </xf>
    <xf numFmtId="0" fontId="9" fillId="0" borderId="32" xfId="0" applyFont="1" applyBorder="1" applyAlignment="1">
      <alignment vertical="top" wrapText="1"/>
    </xf>
    <xf numFmtId="0" fontId="9" fillId="0" borderId="32" xfId="0" applyFont="1" applyBorder="1" applyAlignment="1">
      <alignment horizontal="center" vertical="top"/>
    </xf>
    <xf numFmtId="0" fontId="9" fillId="0" borderId="33" xfId="0" applyFont="1" applyBorder="1" applyAlignment="1">
      <alignment vertical="top" wrapText="1"/>
    </xf>
    <xf numFmtId="0" fontId="9" fillId="0" borderId="0" xfId="0" applyFont="1" applyBorder="1" applyAlignment="1">
      <alignment horizontal="left" vertical="top" wrapText="1"/>
    </xf>
    <xf numFmtId="0" fontId="9" fillId="0" borderId="0" xfId="0" applyFont="1" applyBorder="1"/>
    <xf numFmtId="0" fontId="9" fillId="0" borderId="0" xfId="0" applyFont="1" applyBorder="1" applyAlignment="1">
      <alignment horizontal="center"/>
    </xf>
    <xf numFmtId="0" fontId="6" fillId="0" borderId="0" xfId="0" applyFont="1" applyBorder="1" applyAlignment="1">
      <alignment horizontal="left" wrapText="1"/>
    </xf>
    <xf numFmtId="4" fontId="3" fillId="0" borderId="0" xfId="0" applyNumberFormat="1" applyFont="1" applyBorder="1" applyAlignment="1">
      <alignment horizontal="left" wrapText="1"/>
    </xf>
    <xf numFmtId="0" fontId="6" fillId="0" borderId="32" xfId="0" applyFont="1" applyBorder="1" applyAlignment="1">
      <alignment horizontal="left" vertical="top" wrapText="1"/>
    </xf>
    <xf numFmtId="4" fontId="4" fillId="0" borderId="32" xfId="0" applyNumberFormat="1" applyFont="1" applyBorder="1" applyAlignment="1">
      <alignment vertical="top" wrapText="1"/>
    </xf>
    <xf numFmtId="4" fontId="4" fillId="0" borderId="50" xfId="0" applyNumberFormat="1" applyFont="1" applyBorder="1" applyAlignment="1">
      <alignment vertical="top" wrapText="1"/>
    </xf>
    <xf numFmtId="0" fontId="3" fillId="0" borderId="28" xfId="0" applyFont="1" applyBorder="1"/>
    <xf numFmtId="0" fontId="3" fillId="0" borderId="19" xfId="0" applyFont="1" applyBorder="1"/>
    <xf numFmtId="0" fontId="3" fillId="0" borderId="39" xfId="0" applyFont="1" applyBorder="1"/>
    <xf numFmtId="0" fontId="3" fillId="0" borderId="0" xfId="0" applyFont="1" applyBorder="1"/>
    <xf numFmtId="0" fontId="2" fillId="0" borderId="56" xfId="0" applyFont="1" applyBorder="1" applyAlignment="1">
      <alignment horizontal="left"/>
    </xf>
    <xf numFmtId="0" fontId="2" fillId="0" borderId="47" xfId="0" applyFont="1" applyBorder="1" applyAlignment="1">
      <alignment horizontal="left"/>
    </xf>
    <xf numFmtId="0" fontId="6" fillId="0" borderId="32" xfId="0" applyFont="1" applyBorder="1" applyAlignment="1">
      <alignment horizontal="left" wrapText="1"/>
    </xf>
    <xf numFmtId="0" fontId="3" fillId="0" borderId="32" xfId="0" applyFont="1" applyBorder="1"/>
    <xf numFmtId="0" fontId="6" fillId="0" borderId="53" xfId="0" applyFont="1" applyBorder="1" applyAlignment="1">
      <alignment horizontal="left" vertical="top" wrapText="1"/>
    </xf>
    <xf numFmtId="0" fontId="6" fillId="0" borderId="49" xfId="0" applyFont="1" applyBorder="1" applyAlignment="1">
      <alignment horizontal="left" vertical="top" wrapText="1"/>
    </xf>
    <xf numFmtId="4" fontId="3" fillId="0" borderId="37" xfId="0" applyNumberFormat="1" applyFont="1" applyBorder="1" applyAlignment="1">
      <alignment horizontal="left" wrapText="1"/>
    </xf>
    <xf numFmtId="4" fontId="3" fillId="0" borderId="38" xfId="0" applyNumberFormat="1" applyFont="1" applyBorder="1" applyAlignment="1">
      <alignment horizontal="left" wrapText="1"/>
    </xf>
    <xf numFmtId="0" fontId="13" fillId="0" borderId="1" xfId="0" applyFont="1" applyBorder="1" applyAlignment="1">
      <alignment vertical="top"/>
    </xf>
    <xf numFmtId="4" fontId="3" fillId="2" borderId="57" xfId="0" applyNumberFormat="1" applyFont="1" applyFill="1" applyBorder="1" applyAlignment="1">
      <alignment vertical="top"/>
    </xf>
    <xf numFmtId="0" fontId="2" fillId="3" borderId="13" xfId="0" applyFont="1" applyFill="1" applyBorder="1" applyAlignment="1">
      <alignment vertical="top"/>
    </xf>
    <xf numFmtId="0" fontId="2" fillId="3" borderId="14" xfId="0" applyFont="1" applyFill="1" applyBorder="1" applyAlignment="1">
      <alignment vertical="top"/>
    </xf>
    <xf numFmtId="0" fontId="2" fillId="3" borderId="8" xfId="0" applyFont="1" applyFill="1" applyBorder="1" applyAlignment="1">
      <alignment vertical="top"/>
    </xf>
    <xf numFmtId="0" fontId="17" fillId="3" borderId="9" xfId="0" applyFont="1" applyFill="1" applyBorder="1" applyAlignment="1">
      <alignment horizontal="center" vertical="top" wrapText="1"/>
    </xf>
    <xf numFmtId="0" fontId="3" fillId="0" borderId="39" xfId="0" applyFont="1" applyBorder="1" applyAlignment="1">
      <alignment vertical="top"/>
    </xf>
    <xf numFmtId="0" fontId="3" fillId="0" borderId="0" xfId="0" applyFont="1" applyBorder="1" applyAlignment="1">
      <alignment vertical="top"/>
    </xf>
    <xf numFmtId="0" fontId="3" fillId="0" borderId="30" xfId="0" applyFont="1" applyBorder="1" applyAlignment="1">
      <alignment vertical="top"/>
    </xf>
    <xf numFmtId="0" fontId="3" fillId="0" borderId="29" xfId="0" applyFont="1" applyBorder="1" applyAlignment="1">
      <alignment vertical="top"/>
    </xf>
    <xf numFmtId="0" fontId="6" fillId="0" borderId="51" xfId="0" applyFont="1" applyBorder="1" applyAlignment="1">
      <alignment horizontal="left" vertical="top" wrapText="1"/>
    </xf>
    <xf numFmtId="4" fontId="3" fillId="0" borderId="11" xfId="0" applyNumberFormat="1" applyFont="1" applyBorder="1" applyAlignment="1">
      <alignment horizontal="left" vertical="top" wrapText="1"/>
    </xf>
    <xf numFmtId="4" fontId="3" fillId="0" borderId="52" xfId="0" applyNumberFormat="1" applyFont="1" applyBorder="1" applyAlignment="1">
      <alignment horizontal="left" vertical="top" wrapText="1"/>
    </xf>
    <xf numFmtId="0" fontId="6" fillId="0" borderId="34" xfId="0" applyFont="1" applyBorder="1" applyAlignment="1">
      <alignment horizontal="left" vertical="top" wrapText="1"/>
    </xf>
    <xf numFmtId="4" fontId="3" fillId="0" borderId="1" xfId="0" applyNumberFormat="1" applyFont="1" applyBorder="1" applyAlignment="1">
      <alignment horizontal="left" vertical="top" wrapText="1"/>
    </xf>
    <xf numFmtId="4" fontId="3" fillId="0" borderId="35" xfId="0" applyNumberFormat="1" applyFont="1" applyBorder="1" applyAlignment="1">
      <alignment horizontal="left" vertical="top" wrapText="1"/>
    </xf>
    <xf numFmtId="0" fontId="6" fillId="0" borderId="36" xfId="0" applyFont="1" applyBorder="1" applyAlignment="1">
      <alignment horizontal="left" vertical="top" wrapText="1"/>
    </xf>
    <xf numFmtId="4" fontId="3" fillId="0" borderId="37" xfId="0" applyNumberFormat="1" applyFont="1" applyBorder="1" applyAlignment="1">
      <alignment horizontal="left" vertical="top" wrapText="1"/>
    </xf>
    <xf numFmtId="4" fontId="3" fillId="0" borderId="38" xfId="0" applyNumberFormat="1" applyFont="1" applyBorder="1" applyAlignment="1">
      <alignment horizontal="left" vertical="top" wrapText="1"/>
    </xf>
    <xf numFmtId="0" fontId="7" fillId="3" borderId="7" xfId="0" applyFont="1" applyFill="1" applyBorder="1" applyAlignment="1" applyProtection="1">
      <alignment horizontal="left" vertical="top" wrapText="1"/>
      <protection locked="0"/>
    </xf>
    <xf numFmtId="0" fontId="2" fillId="3" borderId="8" xfId="0" applyFont="1" applyFill="1" applyBorder="1" applyAlignment="1" applyProtection="1">
      <alignment vertical="top"/>
      <protection locked="0"/>
    </xf>
    <xf numFmtId="0" fontId="2" fillId="3" borderId="8" xfId="0" applyFont="1" applyFill="1" applyBorder="1" applyAlignment="1" applyProtection="1">
      <alignment horizontal="left" vertical="top"/>
      <protection locked="0"/>
    </xf>
    <xf numFmtId="0" fontId="2" fillId="3" borderId="9" xfId="0" applyFont="1" applyFill="1" applyBorder="1" applyAlignment="1" applyProtection="1">
      <alignment horizontal="left" vertical="top"/>
      <protection locked="0"/>
    </xf>
    <xf numFmtId="0" fontId="6" fillId="0" borderId="34" xfId="0" applyFont="1" applyBorder="1" applyAlignment="1">
      <alignment vertical="top" wrapText="1"/>
    </xf>
    <xf numFmtId="4" fontId="3" fillId="0" borderId="1" xfId="0" applyNumberFormat="1" applyFont="1" applyBorder="1" applyAlignment="1">
      <alignment vertical="top" wrapText="1"/>
    </xf>
    <xf numFmtId="4" fontId="3" fillId="0" borderId="35" xfId="0" applyNumberFormat="1" applyFont="1" applyBorder="1" applyAlignment="1">
      <alignment vertical="top" wrapText="1"/>
    </xf>
    <xf numFmtId="3" fontId="3" fillId="0" borderId="1" xfId="0" applyNumberFormat="1" applyFont="1" applyBorder="1" applyAlignment="1">
      <alignment vertical="top" wrapText="1"/>
    </xf>
    <xf numFmtId="0" fontId="6" fillId="3" borderId="31" xfId="0" applyFont="1" applyFill="1" applyBorder="1" applyAlignment="1" applyProtection="1">
      <alignment vertical="top" wrapText="1"/>
      <protection locked="0"/>
    </xf>
    <xf numFmtId="0" fontId="2" fillId="3" borderId="32" xfId="0" applyFont="1" applyFill="1" applyBorder="1" applyAlignment="1" applyProtection="1">
      <alignment vertical="top"/>
      <protection locked="0"/>
    </xf>
    <xf numFmtId="0" fontId="2" fillId="3" borderId="33" xfId="0" applyFont="1" applyFill="1" applyBorder="1" applyAlignment="1" applyProtection="1">
      <alignment vertical="top"/>
      <protection locked="0"/>
    </xf>
    <xf numFmtId="3" fontId="3" fillId="0" borderId="35" xfId="0" applyNumberFormat="1" applyFont="1" applyBorder="1" applyAlignment="1">
      <alignment vertical="top" wrapText="1"/>
    </xf>
    <xf numFmtId="0" fontId="12" fillId="0" borderId="35" xfId="0" applyFont="1" applyBorder="1" applyAlignment="1">
      <alignment vertical="top"/>
    </xf>
    <xf numFmtId="0" fontId="12" fillId="0" borderId="38" xfId="0" applyFont="1" applyBorder="1" applyAlignment="1">
      <alignment vertical="top"/>
    </xf>
    <xf numFmtId="0" fontId="27" fillId="5" borderId="13" xfId="0" applyFont="1" applyFill="1" applyBorder="1" applyAlignment="1">
      <alignment horizontal="center" vertical="center" wrapText="1"/>
    </xf>
    <xf numFmtId="0" fontId="27" fillId="5" borderId="14" xfId="0" applyFont="1" applyFill="1" applyBorder="1" applyAlignment="1">
      <alignment horizontal="center" vertical="center" wrapText="1"/>
    </xf>
    <xf numFmtId="0" fontId="27" fillId="5" borderId="15" xfId="0" applyFont="1" applyFill="1" applyBorder="1" applyAlignment="1">
      <alignment horizontal="center" vertical="center" wrapText="1"/>
    </xf>
    <xf numFmtId="0" fontId="2" fillId="5" borderId="13" xfId="0" applyFont="1" applyFill="1" applyBorder="1" applyAlignment="1">
      <alignment horizontal="center"/>
    </xf>
    <xf numFmtId="0" fontId="2" fillId="5" borderId="14" xfId="0" applyFont="1" applyFill="1" applyBorder="1" applyAlignment="1">
      <alignment horizontal="center"/>
    </xf>
    <xf numFmtId="0" fontId="2" fillId="5" borderId="15" xfId="0" applyFont="1" applyFill="1" applyBorder="1" applyAlignment="1">
      <alignment horizontal="center"/>
    </xf>
    <xf numFmtId="0" fontId="3" fillId="0" borderId="0" xfId="0" applyFont="1" applyAlignment="1">
      <alignment horizontal="left" vertical="top" wrapText="1"/>
    </xf>
    <xf numFmtId="0" fontId="21" fillId="0" borderId="11" xfId="0" applyFont="1" applyBorder="1" applyAlignment="1">
      <alignment horizontal="left" vertical="top" wrapText="1"/>
    </xf>
    <xf numFmtId="0" fontId="28" fillId="0" borderId="11" xfId="0" applyFont="1" applyBorder="1" applyAlignment="1">
      <alignment horizontal="left" vertical="top" wrapText="1"/>
    </xf>
    <xf numFmtId="0" fontId="28" fillId="0" borderId="1" xfId="0" applyFont="1" applyBorder="1" applyAlignment="1">
      <alignment horizontal="left" vertical="top" wrapText="1"/>
    </xf>
    <xf numFmtId="0" fontId="15" fillId="0" borderId="0" xfId="0" applyFont="1" applyAlignment="1">
      <alignment horizontal="center"/>
    </xf>
    <xf numFmtId="0" fontId="15" fillId="2" borderId="13" xfId="0" applyFont="1" applyFill="1" applyBorder="1" applyAlignment="1">
      <alignment horizontal="center"/>
    </xf>
    <xf numFmtId="0" fontId="15" fillId="2" borderId="14" xfId="0" applyFont="1" applyFill="1" applyBorder="1" applyAlignment="1">
      <alignment horizontal="center"/>
    </xf>
    <xf numFmtId="0" fontId="15" fillId="2" borderId="15" xfId="0" applyFont="1" applyFill="1" applyBorder="1" applyAlignment="1">
      <alignment horizontal="center"/>
    </xf>
    <xf numFmtId="0" fontId="13" fillId="0" borderId="0" xfId="0" applyFont="1" applyAlignment="1">
      <alignment horizontal="right" vertical="top" wrapText="1"/>
    </xf>
    <xf numFmtId="0" fontId="13" fillId="0" borderId="0" xfId="0" applyFont="1" applyAlignment="1">
      <alignment horizontal="right"/>
    </xf>
    <xf numFmtId="0" fontId="13" fillId="0" borderId="0" xfId="0" applyFont="1" applyAlignment="1">
      <alignment horizontal="center"/>
    </xf>
    <xf numFmtId="0" fontId="10" fillId="0" borderId="0" xfId="0" applyFont="1" applyAlignment="1">
      <alignment horizontal="center" wrapText="1"/>
    </xf>
    <xf numFmtId="0" fontId="15" fillId="2" borderId="7" xfId="0" applyFont="1" applyFill="1" applyBorder="1" applyAlignment="1">
      <alignment horizontal="center"/>
    </xf>
    <xf numFmtId="0" fontId="15" fillId="2" borderId="8" xfId="0" applyFont="1" applyFill="1" applyBorder="1" applyAlignment="1">
      <alignment horizontal="center"/>
    </xf>
    <xf numFmtId="0" fontId="15" fillId="2" borderId="9" xfId="0" applyFont="1" applyFill="1" applyBorder="1" applyAlignment="1">
      <alignment horizontal="center"/>
    </xf>
    <xf numFmtId="0" fontId="21" fillId="0" borderId="1" xfId="0" applyFont="1" applyBorder="1" applyAlignment="1">
      <alignment horizontal="left" vertical="top" wrapText="1"/>
    </xf>
    <xf numFmtId="0" fontId="21" fillId="0" borderId="10" xfId="0" applyFont="1" applyBorder="1" applyAlignment="1">
      <alignment horizontal="left" vertical="top" wrapText="1"/>
    </xf>
    <xf numFmtId="0" fontId="10" fillId="2" borderId="7" xfId="0" applyFont="1" applyFill="1" applyBorder="1" applyAlignment="1">
      <alignment horizontal="center"/>
    </xf>
    <xf numFmtId="0" fontId="10" fillId="2" borderId="8" xfId="0" applyFont="1" applyFill="1" applyBorder="1" applyAlignment="1">
      <alignment horizontal="center"/>
    </xf>
    <xf numFmtId="0" fontId="10" fillId="2" borderId="9" xfId="0" applyFont="1" applyFill="1" applyBorder="1" applyAlignment="1">
      <alignment horizontal="center"/>
    </xf>
    <xf numFmtId="0" fontId="13" fillId="0" borderId="1" xfId="0" applyFont="1" applyBorder="1" applyAlignment="1">
      <alignment horizontal="left" vertical="top" wrapText="1"/>
    </xf>
    <xf numFmtId="0" fontId="9" fillId="0" borderId="1" xfId="0" applyFont="1" applyBorder="1" applyAlignment="1">
      <alignment horizontal="left" vertical="top" wrapText="1"/>
    </xf>
    <xf numFmtId="0" fontId="13" fillId="0" borderId="1" xfId="0" applyFont="1" applyBorder="1" applyAlignment="1">
      <alignment horizontal="left" vertical="top"/>
    </xf>
    <xf numFmtId="0" fontId="13" fillId="0" borderId="1" xfId="0" applyFont="1" applyBorder="1" applyAlignment="1">
      <alignment vertical="top" wrapText="1"/>
    </xf>
    <xf numFmtId="0" fontId="18" fillId="0" borderId="11" xfId="0" applyFont="1" applyBorder="1" applyAlignment="1">
      <alignment horizontal="justify" vertical="top" wrapText="1"/>
    </xf>
    <xf numFmtId="0" fontId="18" fillId="0" borderId="1" xfId="0" applyFont="1" applyBorder="1" applyAlignment="1">
      <alignment horizontal="justify" vertical="top" wrapText="1"/>
    </xf>
    <xf numFmtId="0" fontId="10" fillId="2" borderId="1" xfId="0" applyFont="1" applyFill="1" applyBorder="1" applyAlignment="1">
      <alignment horizontal="center"/>
    </xf>
    <xf numFmtId="0" fontId="18" fillId="0" borderId="1" xfId="0" applyFont="1" applyBorder="1" applyAlignment="1">
      <alignment horizontal="left" vertical="top" wrapText="1"/>
    </xf>
    <xf numFmtId="0" fontId="20" fillId="0" borderId="1" xfId="0" applyFont="1" applyBorder="1" applyAlignment="1">
      <alignment horizontal="left" vertical="top" wrapText="1"/>
    </xf>
    <xf numFmtId="0" fontId="9" fillId="0" borderId="1" xfId="0" applyFont="1" applyBorder="1" applyAlignment="1">
      <alignment horizontal="left" vertical="top"/>
    </xf>
    <xf numFmtId="0" fontId="9" fillId="0" borderId="63" xfId="0" applyFont="1" applyBorder="1" applyAlignment="1">
      <alignment horizontal="left" vertical="top" wrapText="1"/>
    </xf>
    <xf numFmtId="0" fontId="9" fillId="0" borderId="47" xfId="0" applyFont="1" applyBorder="1" applyAlignment="1">
      <alignment horizontal="left" vertical="top" wrapText="1"/>
    </xf>
    <xf numFmtId="0" fontId="9" fillId="0" borderId="64" xfId="0" applyFont="1" applyBorder="1" applyAlignment="1">
      <alignment horizontal="left" vertical="top" wrapText="1"/>
    </xf>
    <xf numFmtId="0" fontId="15" fillId="3" borderId="28" xfId="0" applyFont="1" applyFill="1" applyBorder="1" applyAlignment="1">
      <alignment horizontal="center" vertical="top" wrapText="1"/>
    </xf>
    <xf numFmtId="0" fontId="15" fillId="3" borderId="19" xfId="0" applyFont="1" applyFill="1" applyBorder="1" applyAlignment="1">
      <alignment horizontal="center" vertical="top" wrapText="1"/>
    </xf>
    <xf numFmtId="0" fontId="15" fillId="3" borderId="20" xfId="0" applyFont="1" applyFill="1" applyBorder="1" applyAlignment="1">
      <alignment horizontal="center" vertical="top" wrapText="1"/>
    </xf>
    <xf numFmtId="0" fontId="12" fillId="0" borderId="13" xfId="0" applyFont="1" applyBorder="1" applyAlignment="1">
      <alignment horizontal="center"/>
    </xf>
    <xf numFmtId="0" fontId="12" fillId="0" borderId="14" xfId="0" applyFont="1" applyBorder="1" applyAlignment="1">
      <alignment horizontal="center"/>
    </xf>
    <xf numFmtId="0" fontId="12" fillId="0" borderId="15" xfId="0" applyFont="1" applyBorder="1" applyAlignment="1">
      <alignment horizontal="center"/>
    </xf>
    <xf numFmtId="0" fontId="9" fillId="0" borderId="11" xfId="0" applyFont="1" applyBorder="1" applyAlignment="1">
      <alignment horizontal="left" vertical="top" wrapText="1"/>
    </xf>
    <xf numFmtId="0" fontId="13" fillId="0" borderId="28" xfId="0" applyFont="1" applyBorder="1" applyAlignment="1">
      <alignment horizontal="justify" vertical="top" wrapText="1"/>
    </xf>
    <xf numFmtId="0" fontId="13" fillId="0" borderId="19" xfId="0" applyFont="1" applyBorder="1" applyAlignment="1">
      <alignment horizontal="justify" vertical="top" wrapText="1"/>
    </xf>
    <xf numFmtId="0" fontId="13" fillId="0" borderId="20" xfId="0" applyFont="1" applyBorder="1" applyAlignment="1">
      <alignment horizontal="justify" vertical="top" wrapText="1"/>
    </xf>
    <xf numFmtId="0" fontId="13" fillId="0" borderId="39" xfId="0" applyFont="1" applyBorder="1" applyAlignment="1">
      <alignment horizontal="justify" vertical="top" wrapText="1"/>
    </xf>
    <xf numFmtId="0" fontId="13" fillId="0" borderId="0" xfId="0" applyFont="1" applyAlignment="1">
      <alignment horizontal="justify" vertical="top" wrapText="1"/>
    </xf>
    <xf numFmtId="0" fontId="13" fillId="0" borderId="40" xfId="0" applyFont="1" applyBorder="1" applyAlignment="1">
      <alignment horizontal="justify" vertical="top" wrapText="1"/>
    </xf>
    <xf numFmtId="0" fontId="13" fillId="0" borderId="30" xfId="0" applyFont="1" applyBorder="1" applyAlignment="1">
      <alignment horizontal="justify" vertical="top" wrapText="1"/>
    </xf>
    <xf numFmtId="0" fontId="13" fillId="0" borderId="29" xfId="0" applyFont="1" applyBorder="1" applyAlignment="1">
      <alignment horizontal="justify" vertical="top" wrapText="1"/>
    </xf>
    <xf numFmtId="0" fontId="13" fillId="0" borderId="41" xfId="0" applyFont="1" applyBorder="1" applyAlignment="1">
      <alignment horizontal="justify" vertical="top" wrapText="1"/>
    </xf>
    <xf numFmtId="0" fontId="15" fillId="2" borderId="13" xfId="0" applyFont="1" applyFill="1" applyBorder="1" applyAlignment="1">
      <alignment horizontal="center" vertical="top" wrapText="1"/>
    </xf>
    <xf numFmtId="0" fontId="15" fillId="2" borderId="14" xfId="0" applyFont="1" applyFill="1" applyBorder="1" applyAlignment="1">
      <alignment horizontal="center" vertical="top" wrapText="1"/>
    </xf>
    <xf numFmtId="0" fontId="15" fillId="2" borderId="15" xfId="0" applyFont="1" applyFill="1" applyBorder="1" applyAlignment="1">
      <alignment horizontal="center" vertical="top" wrapText="1"/>
    </xf>
    <xf numFmtId="0" fontId="12" fillId="0" borderId="32" xfId="0" applyFont="1" applyBorder="1" applyAlignment="1">
      <alignment horizontal="center" vertical="top"/>
    </xf>
    <xf numFmtId="0" fontId="9" fillId="0" borderId="37" xfId="0" applyFont="1" applyBorder="1" applyAlignment="1">
      <alignment horizontal="left" vertical="top" wrapText="1"/>
    </xf>
    <xf numFmtId="0" fontId="25" fillId="4" borderId="39" xfId="0" applyFont="1" applyFill="1" applyBorder="1" applyAlignment="1">
      <alignment horizontal="left" wrapText="1"/>
    </xf>
    <xf numFmtId="0" fontId="25" fillId="4" borderId="0" xfId="0" applyFont="1" applyFill="1" applyAlignment="1">
      <alignment horizontal="left" wrapText="1"/>
    </xf>
    <xf numFmtId="0" fontId="25" fillId="4" borderId="39" xfId="0" applyFont="1" applyFill="1" applyBorder="1" applyAlignment="1">
      <alignment horizontal="center" vertical="top" wrapText="1"/>
    </xf>
    <xf numFmtId="0" fontId="15" fillId="4" borderId="13" xfId="0" applyFont="1" applyFill="1" applyBorder="1" applyAlignment="1">
      <alignment horizontal="center"/>
    </xf>
    <xf numFmtId="0" fontId="15" fillId="4" borderId="14" xfId="0" applyFont="1" applyFill="1" applyBorder="1" applyAlignment="1">
      <alignment horizontal="center"/>
    </xf>
    <xf numFmtId="0" fontId="15" fillId="4" borderId="15" xfId="0" applyFont="1" applyFill="1" applyBorder="1" applyAlignment="1">
      <alignment horizontal="center"/>
    </xf>
    <xf numFmtId="0" fontId="11" fillId="0" borderId="11" xfId="0" applyFont="1" applyBorder="1" applyAlignment="1">
      <alignment horizontal="left" vertical="top" wrapText="1"/>
    </xf>
    <xf numFmtId="0" fontId="11" fillId="0" borderId="1" xfId="0" applyFont="1" applyBorder="1" applyAlignment="1">
      <alignment horizontal="left" vertical="top" wrapText="1"/>
    </xf>
    <xf numFmtId="0" fontId="12" fillId="0" borderId="50" xfId="0" applyFont="1" applyBorder="1" applyAlignment="1">
      <alignment horizontal="center" vertical="top"/>
    </xf>
    <xf numFmtId="0" fontId="12" fillId="0" borderId="53" xfId="0" applyFont="1" applyBorder="1" applyAlignment="1">
      <alignment horizontal="center" vertical="top"/>
    </xf>
    <xf numFmtId="0" fontId="12" fillId="0" borderId="49" xfId="0" applyFont="1" applyBorder="1" applyAlignment="1">
      <alignment horizontal="center" vertical="top"/>
    </xf>
    <xf numFmtId="0" fontId="15" fillId="2" borderId="13" xfId="0" applyFont="1" applyFill="1" applyBorder="1" applyAlignment="1">
      <alignment horizontal="left" vertical="top" wrapText="1"/>
    </xf>
    <xf numFmtId="0" fontId="15" fillId="2" borderId="14" xfId="0" applyFont="1" applyFill="1" applyBorder="1" applyAlignment="1">
      <alignment horizontal="left" vertical="top" wrapText="1"/>
    </xf>
    <xf numFmtId="0" fontId="15" fillId="2" borderId="15" xfId="0" applyFont="1" applyFill="1" applyBorder="1" applyAlignment="1">
      <alignment horizontal="left" vertical="top" wrapText="1"/>
    </xf>
    <xf numFmtId="0" fontId="16" fillId="0" borderId="28" xfId="0" applyFont="1" applyBorder="1" applyAlignment="1">
      <alignment horizontal="justify" vertical="top" wrapText="1"/>
    </xf>
    <xf numFmtId="0" fontId="16" fillId="0" borderId="19" xfId="0" applyFont="1" applyBorder="1" applyAlignment="1">
      <alignment horizontal="justify" vertical="top" wrapText="1"/>
    </xf>
    <xf numFmtId="0" fontId="16" fillId="0" borderId="20" xfId="0" applyFont="1" applyBorder="1" applyAlignment="1">
      <alignment horizontal="justify" vertical="top" wrapText="1"/>
    </xf>
    <xf numFmtId="0" fontId="16" fillId="0" borderId="39" xfId="0" applyFont="1" applyBorder="1" applyAlignment="1">
      <alignment horizontal="justify" vertical="top" wrapText="1"/>
    </xf>
    <xf numFmtId="0" fontId="16" fillId="0" borderId="0" xfId="0" applyFont="1" applyAlignment="1">
      <alignment horizontal="justify" vertical="top" wrapText="1"/>
    </xf>
    <xf numFmtId="0" fontId="16" fillId="0" borderId="40" xfId="0" applyFont="1" applyBorder="1" applyAlignment="1">
      <alignment horizontal="justify" vertical="top" wrapText="1"/>
    </xf>
    <xf numFmtId="0" fontId="16" fillId="0" borderId="30" xfId="0" applyFont="1" applyBorder="1" applyAlignment="1">
      <alignment horizontal="justify" vertical="top" wrapText="1"/>
    </xf>
    <xf numFmtId="0" fontId="16" fillId="0" borderId="29" xfId="0" applyFont="1" applyBorder="1" applyAlignment="1">
      <alignment horizontal="justify" vertical="top" wrapText="1"/>
    </xf>
    <xf numFmtId="0" fontId="16" fillId="0" borderId="41" xfId="0" applyFont="1" applyBorder="1" applyAlignment="1">
      <alignment horizontal="justify" vertical="top" wrapText="1"/>
    </xf>
    <xf numFmtId="0" fontId="12" fillId="0" borderId="7" xfId="0" applyFont="1" applyBorder="1" applyAlignment="1">
      <alignment horizontal="center"/>
    </xf>
    <xf numFmtId="0" fontId="12" fillId="0" borderId="8" xfId="0" applyFont="1" applyBorder="1" applyAlignment="1">
      <alignment horizontal="center"/>
    </xf>
    <xf numFmtId="0" fontId="12" fillId="0" borderId="9" xfId="0" applyFont="1" applyBorder="1" applyAlignment="1">
      <alignment horizontal="center"/>
    </xf>
    <xf numFmtId="0" fontId="9" fillId="0" borderId="11" xfId="0" applyFont="1" applyBorder="1" applyAlignment="1">
      <alignment vertical="top" wrapText="1"/>
    </xf>
    <xf numFmtId="0" fontId="11" fillId="0" borderId="11" xfId="0" applyFont="1" applyBorder="1" applyAlignment="1">
      <alignment vertical="top" wrapText="1"/>
    </xf>
    <xf numFmtId="0" fontId="11" fillId="0" borderId="1" xfId="0" applyFont="1" applyBorder="1" applyAlignment="1">
      <alignment vertical="top" wrapText="1"/>
    </xf>
    <xf numFmtId="0" fontId="12" fillId="0" borderId="32" xfId="0" applyFont="1" applyBorder="1" applyAlignment="1">
      <alignment horizontal="center"/>
    </xf>
    <xf numFmtId="0" fontId="1" fillId="0" borderId="0" xfId="0" applyFont="1" applyAlignment="1">
      <alignment horizontal="center" wrapText="1"/>
    </xf>
    <xf numFmtId="0" fontId="17" fillId="2" borderId="13" xfId="0" applyFont="1" applyFill="1" applyBorder="1" applyAlignment="1">
      <alignment horizontal="center"/>
    </xf>
    <xf numFmtId="0" fontId="17" fillId="2" borderId="14" xfId="0" applyFont="1" applyFill="1" applyBorder="1" applyAlignment="1">
      <alignment horizontal="center"/>
    </xf>
    <xf numFmtId="0" fontId="17" fillId="2" borderId="15" xfId="0" applyFont="1" applyFill="1" applyBorder="1" applyAlignment="1">
      <alignment horizontal="center"/>
    </xf>
    <xf numFmtId="0" fontId="21" fillId="0" borderId="21" xfId="0" applyFont="1" applyBorder="1" applyAlignment="1">
      <alignment horizontal="left" vertical="top" wrapText="1"/>
    </xf>
    <xf numFmtId="0" fontId="21" fillId="0" borderId="19" xfId="0" applyFont="1" applyBorder="1" applyAlignment="1">
      <alignment horizontal="left" vertical="top" wrapText="1"/>
    </xf>
    <xf numFmtId="0" fontId="21" fillId="0" borderId="22" xfId="0" applyFont="1" applyBorder="1" applyAlignment="1">
      <alignment horizontal="left" vertical="top" wrapText="1"/>
    </xf>
    <xf numFmtId="0" fontId="21" fillId="0" borderId="23" xfId="0" applyFont="1" applyBorder="1" applyAlignment="1">
      <alignment horizontal="left" vertical="top" wrapText="1"/>
    </xf>
    <xf numFmtId="0" fontId="21" fillId="0" borderId="0" xfId="0" applyFont="1" applyAlignment="1">
      <alignment horizontal="left" vertical="top" wrapText="1"/>
    </xf>
    <xf numFmtId="0" fontId="21" fillId="0" borderId="4" xfId="0" applyFont="1" applyBorder="1" applyAlignment="1">
      <alignment horizontal="left" vertical="top" wrapText="1"/>
    </xf>
    <xf numFmtId="0" fontId="21" fillId="0" borderId="24" xfId="0" applyFont="1" applyBorder="1" applyAlignment="1">
      <alignment horizontal="left" vertical="top" wrapText="1"/>
    </xf>
    <xf numFmtId="0" fontId="21" fillId="0" borderId="12" xfId="0" applyFont="1" applyBorder="1" applyAlignment="1">
      <alignment horizontal="left" vertical="top" wrapText="1"/>
    </xf>
    <xf numFmtId="0" fontId="21" fillId="0" borderId="25" xfId="0" applyFont="1" applyBorder="1" applyAlignment="1">
      <alignment horizontal="left" vertical="top" wrapText="1"/>
    </xf>
    <xf numFmtId="0" fontId="1" fillId="0" borderId="0" xfId="0" applyFont="1" applyAlignment="1">
      <alignment horizontal="center"/>
    </xf>
    <xf numFmtId="0" fontId="3" fillId="0" borderId="0" xfId="0" applyFont="1" applyAlignment="1">
      <alignment horizontal="right" vertical="top" wrapText="1"/>
    </xf>
    <xf numFmtId="0" fontId="3" fillId="0" borderId="0" xfId="0" applyFont="1" applyAlignment="1">
      <alignment horizontal="right" vertical="top"/>
    </xf>
    <xf numFmtId="0" fontId="3" fillId="0" borderId="0" xfId="0" applyFont="1" applyAlignment="1">
      <alignment horizontal="right"/>
    </xf>
    <xf numFmtId="0" fontId="2" fillId="2" borderId="13" xfId="0" applyFont="1" applyFill="1" applyBorder="1" applyAlignment="1">
      <alignment horizontal="center" vertical="top" wrapText="1"/>
    </xf>
    <xf numFmtId="0" fontId="2" fillId="2" borderId="14" xfId="0" applyFont="1" applyFill="1" applyBorder="1" applyAlignment="1">
      <alignment horizontal="center" vertical="top" wrapText="1"/>
    </xf>
    <xf numFmtId="0" fontId="2" fillId="2" borderId="29" xfId="0" applyFont="1" applyFill="1" applyBorder="1" applyAlignment="1">
      <alignment horizontal="center" vertical="top" wrapText="1"/>
    </xf>
    <xf numFmtId="0" fontId="2" fillId="2" borderId="40" xfId="0" applyFont="1" applyFill="1" applyBorder="1" applyAlignment="1">
      <alignment horizontal="center" vertical="top" wrapText="1"/>
    </xf>
    <xf numFmtId="0" fontId="4" fillId="4" borderId="16" xfId="0" applyFont="1" applyFill="1" applyBorder="1" applyAlignment="1">
      <alignment horizontal="left" vertical="top" wrapText="1"/>
    </xf>
    <xf numFmtId="0" fontId="4" fillId="4" borderId="17" xfId="0" applyFont="1" applyFill="1" applyBorder="1" applyAlignment="1">
      <alignment horizontal="left" vertical="top" wrapText="1"/>
    </xf>
    <xf numFmtId="0" fontId="4" fillId="4" borderId="18" xfId="0" applyFont="1" applyFill="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2" fillId="3" borderId="13" xfId="0" applyFont="1" applyFill="1" applyBorder="1" applyAlignment="1">
      <alignment horizontal="center" vertical="top" wrapText="1"/>
    </xf>
    <xf numFmtId="0" fontId="2" fillId="3" borderId="14" xfId="0" applyFont="1" applyFill="1" applyBorder="1" applyAlignment="1">
      <alignment horizontal="center" vertical="top" wrapText="1"/>
    </xf>
    <xf numFmtId="0" fontId="2" fillId="3" borderId="15" xfId="0" applyFont="1" applyFill="1" applyBorder="1" applyAlignment="1">
      <alignment horizontal="center" vertical="top" wrapText="1"/>
    </xf>
    <xf numFmtId="0" fontId="23" fillId="2" borderId="13" xfId="0" applyFont="1" applyFill="1" applyBorder="1" applyAlignment="1">
      <alignment horizontal="center" vertical="top" wrapText="1"/>
    </xf>
    <xf numFmtId="0" fontId="2" fillId="2" borderId="0" xfId="0" applyFont="1" applyFill="1" applyAlignment="1">
      <alignment horizontal="center" vertical="top" wrapText="1"/>
    </xf>
    <xf numFmtId="0" fontId="4" fillId="0" borderId="19" xfId="0" applyFont="1" applyBorder="1" applyAlignment="1">
      <alignment horizontal="left" vertical="top" wrapText="1"/>
    </xf>
    <xf numFmtId="0" fontId="4" fillId="0" borderId="0" xfId="0" applyFont="1" applyBorder="1" applyAlignment="1">
      <alignment horizontal="left" vertical="top" wrapText="1"/>
    </xf>
    <xf numFmtId="0" fontId="4" fillId="0" borderId="29" xfId="0" applyFont="1" applyBorder="1" applyAlignment="1">
      <alignment horizontal="left" vertical="top" wrapText="1"/>
    </xf>
    <xf numFmtId="0" fontId="4" fillId="2" borderId="16" xfId="0" applyFont="1" applyFill="1" applyBorder="1" applyAlignment="1">
      <alignment horizontal="left" vertical="top" wrapText="1"/>
    </xf>
    <xf numFmtId="0" fontId="4" fillId="2" borderId="17" xfId="0" applyFont="1" applyFill="1" applyBorder="1" applyAlignment="1">
      <alignment horizontal="left" vertical="top" wrapText="1"/>
    </xf>
    <xf numFmtId="0" fontId="4" fillId="2" borderId="18" xfId="0" applyFont="1" applyFill="1" applyBorder="1" applyAlignment="1">
      <alignment horizontal="left" vertical="top" wrapText="1"/>
    </xf>
    <xf numFmtId="0" fontId="4" fillId="2" borderId="28" xfId="0" applyFont="1" applyFill="1" applyBorder="1" applyAlignment="1">
      <alignment horizontal="left" vertical="top" wrapText="1"/>
    </xf>
    <xf numFmtId="0" fontId="4" fillId="2" borderId="39" xfId="0" applyFont="1" applyFill="1" applyBorder="1" applyAlignment="1">
      <alignment horizontal="left" vertical="top" wrapText="1"/>
    </xf>
    <xf numFmtId="0" fontId="4" fillId="2" borderId="30" xfId="0" applyFont="1" applyFill="1" applyBorder="1" applyAlignment="1">
      <alignment horizontal="left" vertical="top" wrapText="1"/>
    </xf>
    <xf numFmtId="0" fontId="4" fillId="0" borderId="54" xfId="0" applyFont="1" applyBorder="1" applyAlignment="1">
      <alignment horizontal="left" vertical="top" wrapText="1"/>
    </xf>
    <xf numFmtId="0" fontId="4" fillId="0" borderId="55" xfId="0" applyFont="1" applyBorder="1" applyAlignment="1">
      <alignment horizontal="left" vertical="top" wrapText="1"/>
    </xf>
    <xf numFmtId="0" fontId="4" fillId="0" borderId="62" xfId="0" applyFont="1" applyBorder="1" applyAlignment="1">
      <alignment horizontal="left" vertical="top" wrapText="1"/>
    </xf>
    <xf numFmtId="0" fontId="4" fillId="0" borderId="30" xfId="0" applyFont="1" applyBorder="1" applyAlignment="1">
      <alignment horizontal="left" vertical="top" wrapText="1"/>
    </xf>
    <xf numFmtId="0" fontId="22" fillId="0" borderId="1" xfId="0" applyFont="1" applyBorder="1" applyAlignment="1">
      <alignment horizontal="left" vertical="top" wrapText="1"/>
    </xf>
    <xf numFmtId="0" fontId="1" fillId="2" borderId="7" xfId="0" applyFont="1" applyFill="1" applyBorder="1" applyAlignment="1">
      <alignment horizontal="center"/>
    </xf>
    <xf numFmtId="0" fontId="1" fillId="2" borderId="8" xfId="0" applyFont="1" applyFill="1" applyBorder="1" applyAlignment="1">
      <alignment horizontal="center"/>
    </xf>
    <xf numFmtId="0" fontId="1" fillId="2" borderId="9" xfId="0" applyFont="1" applyFill="1" applyBorder="1" applyAlignment="1">
      <alignment horizontal="center"/>
    </xf>
    <xf numFmtId="0" fontId="22" fillId="0" borderId="11" xfId="0" applyFont="1" applyBorder="1" applyAlignment="1">
      <alignment horizontal="left" vertical="top" wrapText="1"/>
    </xf>
    <xf numFmtId="0" fontId="22" fillId="0" borderId="11" xfId="0" applyFont="1" applyBorder="1" applyAlignment="1">
      <alignment horizontal="left" vertical="top"/>
    </xf>
    <xf numFmtId="0" fontId="22" fillId="0" borderId="1" xfId="0" applyFont="1" applyBorder="1" applyAlignment="1">
      <alignment horizontal="left" vertical="top"/>
    </xf>
  </cellXfs>
  <cellStyles count="1">
    <cellStyle name="Įprastas"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cid:188f7cc33a41f3c04f9"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160020</xdr:colOff>
      <xdr:row>3</xdr:row>
      <xdr:rowOff>114300</xdr:rowOff>
    </xdr:from>
    <xdr:to>
      <xdr:col>8</xdr:col>
      <xdr:colOff>54103</xdr:colOff>
      <xdr:row>8</xdr:row>
      <xdr:rowOff>74294</xdr:rowOff>
    </xdr:to>
    <xdr:pic>
      <xdr:nvPicPr>
        <xdr:cNvPr id="2" name="x_x_m_1424741860248504760Paveikslėlis 9">
          <a:extLst>
            <a:ext uri="{FF2B5EF4-FFF2-40B4-BE49-F238E27FC236}">
              <a16:creationId xmlns:a16="http://schemas.microsoft.com/office/drawing/2014/main" xmlns="" id="{A8CC1E89-BA75-405A-807F-BAF6BC6C39B7}"/>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379220" y="662940"/>
          <a:ext cx="3551683" cy="874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304800</xdr:colOff>
      <xdr:row>6</xdr:row>
      <xdr:rowOff>121920</xdr:rowOff>
    </xdr:to>
    <xdr:sp macro="" textlink="">
      <xdr:nvSpPr>
        <xdr:cNvPr id="1025" name="AutoShape 1" descr="https://upload.wikimedia.org/wikipedia/commons/thumb/0/01/Skuodas_COA.svg/150px-Skuodas_COA.svg.png">
          <a:extLst>
            <a:ext uri="{FF2B5EF4-FFF2-40B4-BE49-F238E27FC236}">
              <a16:creationId xmlns:a16="http://schemas.microsoft.com/office/drawing/2014/main" xmlns="" id="{6F592F79-5B7F-4F8E-9D4B-E731B49E79F0}"/>
            </a:ext>
          </a:extLst>
        </xdr:cNvPr>
        <xdr:cNvSpPr>
          <a:spLocks noChangeAspect="1" noChangeArrowheads="1"/>
        </xdr:cNvSpPr>
      </xdr:nvSpPr>
      <xdr:spPr bwMode="auto">
        <a:xfrm>
          <a:off x="609600" y="1958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xdr:row>
      <xdr:rowOff>0</xdr:rowOff>
    </xdr:from>
    <xdr:to>
      <xdr:col>1</xdr:col>
      <xdr:colOff>304800</xdr:colOff>
      <xdr:row>3</xdr:row>
      <xdr:rowOff>121920</xdr:rowOff>
    </xdr:to>
    <xdr:sp macro="" textlink="">
      <xdr:nvSpPr>
        <xdr:cNvPr id="1026" name="AutoShape 2" descr="https://upload.wikimedia.org/wikipedia/commons/thumb/0/01/Skuodas_COA.svg/150px-Skuodas_COA.svg.png">
          <a:extLst>
            <a:ext uri="{FF2B5EF4-FFF2-40B4-BE49-F238E27FC236}">
              <a16:creationId xmlns:a16="http://schemas.microsoft.com/office/drawing/2014/main" xmlns="" id="{842E50A9-1988-4AC1-B781-C7B69D5FCA06}"/>
            </a:ext>
          </a:extLst>
        </xdr:cNvPr>
        <xdr:cNvSpPr>
          <a:spLocks noChangeAspect="1" noChangeArrowheads="1"/>
        </xdr:cNvSpPr>
      </xdr:nvSpPr>
      <xdr:spPr bwMode="auto">
        <a:xfrm>
          <a:off x="609600" y="1409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xdr:row>
      <xdr:rowOff>0</xdr:rowOff>
    </xdr:from>
    <xdr:to>
      <xdr:col>0</xdr:col>
      <xdr:colOff>304800</xdr:colOff>
      <xdr:row>5</xdr:row>
      <xdr:rowOff>121920</xdr:rowOff>
    </xdr:to>
    <xdr:sp macro="" textlink="">
      <xdr:nvSpPr>
        <xdr:cNvPr id="1028" name="AutoShape 4" descr="H-Skuodas.jpg">
          <a:extLst>
            <a:ext uri="{FF2B5EF4-FFF2-40B4-BE49-F238E27FC236}">
              <a16:creationId xmlns:a16="http://schemas.microsoft.com/office/drawing/2014/main" xmlns="" id="{C8139F15-4728-41EA-863E-AC780EE56687}"/>
            </a:ext>
          </a:extLst>
        </xdr:cNvPr>
        <xdr:cNvSpPr>
          <a:spLocks noChangeAspect="1" noChangeArrowheads="1"/>
        </xdr:cNvSpPr>
      </xdr:nvSpPr>
      <xdr:spPr bwMode="auto">
        <a:xfrm>
          <a:off x="0" y="1775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BreakPreview" zoomScale="60" zoomScaleNormal="100" workbookViewId="0">
      <selection activeCell="A11" sqref="A11:I11"/>
    </sheetView>
  </sheetViews>
  <sheetFormatPr defaultRowHeight="15" x14ac:dyDescent="0.25"/>
  <cols>
    <col min="9" max="9" width="12.7109375" customWidth="1"/>
  </cols>
  <sheetData>
    <row r="1" spans="1:9" ht="96.6" customHeight="1" x14ac:dyDescent="0.25">
      <c r="G1" s="176" t="s">
        <v>115</v>
      </c>
      <c r="H1" s="176"/>
      <c r="I1" s="176"/>
    </row>
    <row r="10" spans="1:9" ht="15.75" thickBot="1" x14ac:dyDescent="0.3"/>
    <row r="11" spans="1:9" ht="71.45" customHeight="1" thickBot="1" x14ac:dyDescent="0.3">
      <c r="A11" s="170" t="s">
        <v>113</v>
      </c>
      <c r="B11" s="171"/>
      <c r="C11" s="171"/>
      <c r="D11" s="171"/>
      <c r="E11" s="171"/>
      <c r="F11" s="171"/>
      <c r="G11" s="171"/>
      <c r="H11" s="171"/>
      <c r="I11" s="172"/>
    </row>
    <row r="34" spans="1:9" ht="15.75" thickBot="1" x14ac:dyDescent="0.3"/>
    <row r="35" spans="1:9" ht="16.5" thickBot="1" x14ac:dyDescent="0.3">
      <c r="A35" s="173" t="s">
        <v>114</v>
      </c>
      <c r="B35" s="174"/>
      <c r="C35" s="174"/>
      <c r="D35" s="174"/>
      <c r="E35" s="174"/>
      <c r="F35" s="174"/>
      <c r="G35" s="174"/>
      <c r="H35" s="174"/>
      <c r="I35" s="175"/>
    </row>
  </sheetData>
  <mergeCells count="3">
    <mergeCell ref="A11:I11"/>
    <mergeCell ref="A35:I35"/>
    <mergeCell ref="G1:I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view="pageBreakPreview" zoomScale="60" zoomScaleNormal="110" workbookViewId="0">
      <selection activeCell="M32" sqref="M32"/>
    </sheetView>
  </sheetViews>
  <sheetFormatPr defaultColWidth="8.7109375" defaultRowHeight="15" x14ac:dyDescent="0.25"/>
  <cols>
    <col min="1" max="16384" width="8.7109375" style="32"/>
  </cols>
  <sheetData>
    <row r="1" spans="1:12" ht="15.6" customHeight="1" x14ac:dyDescent="0.25">
      <c r="A1" s="184"/>
      <c r="B1" s="184"/>
      <c r="C1" s="184"/>
      <c r="D1" s="184"/>
      <c r="E1" s="184"/>
      <c r="F1" s="184"/>
      <c r="G1" s="184"/>
      <c r="H1" s="184"/>
      <c r="I1" s="184"/>
      <c r="J1" s="184"/>
      <c r="K1" s="184"/>
      <c r="L1" s="184"/>
    </row>
    <row r="2" spans="1:12" x14ac:dyDescent="0.25">
      <c r="A2" s="185"/>
      <c r="B2" s="185"/>
      <c r="C2" s="185"/>
      <c r="D2" s="185"/>
      <c r="E2" s="185"/>
      <c r="F2" s="185"/>
      <c r="G2" s="185"/>
      <c r="H2" s="185"/>
      <c r="I2" s="185"/>
      <c r="J2" s="185"/>
      <c r="K2" s="185"/>
      <c r="L2" s="185"/>
    </row>
    <row r="3" spans="1:12" x14ac:dyDescent="0.25">
      <c r="A3" s="185"/>
      <c r="B3" s="185"/>
      <c r="C3" s="185"/>
      <c r="D3" s="185"/>
      <c r="E3" s="185"/>
      <c r="F3" s="185"/>
      <c r="G3" s="185"/>
      <c r="H3" s="185"/>
      <c r="I3" s="185"/>
      <c r="J3" s="185"/>
      <c r="K3" s="185"/>
      <c r="L3" s="185"/>
    </row>
    <row r="4" spans="1:12" x14ac:dyDescent="0.25">
      <c r="A4" s="33"/>
      <c r="B4" s="33"/>
      <c r="C4" s="33"/>
      <c r="D4" s="33"/>
      <c r="E4" s="33"/>
      <c r="F4" s="33"/>
      <c r="G4" s="33"/>
      <c r="H4" s="33"/>
      <c r="I4" s="33"/>
      <c r="J4" s="33"/>
      <c r="K4" s="33"/>
      <c r="L4" s="33"/>
    </row>
    <row r="5" spans="1:12" x14ac:dyDescent="0.25">
      <c r="A5" s="180" t="s">
        <v>62</v>
      </c>
      <c r="B5" s="180"/>
      <c r="C5" s="180"/>
      <c r="D5" s="180"/>
      <c r="E5" s="180"/>
      <c r="F5" s="180"/>
      <c r="G5" s="180"/>
      <c r="H5" s="180"/>
      <c r="I5" s="180"/>
      <c r="J5" s="180"/>
      <c r="K5" s="180"/>
      <c r="L5" s="180"/>
    </row>
    <row r="6" spans="1:12" x14ac:dyDescent="0.25">
      <c r="A6" s="33"/>
      <c r="B6" s="186"/>
      <c r="C6" s="186"/>
      <c r="D6" s="186"/>
      <c r="E6" s="186"/>
      <c r="F6" s="186"/>
      <c r="G6" s="186"/>
      <c r="H6" s="186"/>
      <c r="I6" s="186"/>
      <c r="J6" s="186"/>
      <c r="K6" s="33"/>
      <c r="L6" s="33"/>
    </row>
    <row r="7" spans="1:12" ht="15.75" thickBot="1" x14ac:dyDescent="0.3">
      <c r="A7" s="33"/>
      <c r="B7" s="33"/>
      <c r="C7" s="33"/>
      <c r="D7" s="33"/>
      <c r="E7" s="33"/>
      <c r="F7" s="33"/>
      <c r="G7" s="33"/>
      <c r="H7" s="33"/>
      <c r="I7" s="33"/>
      <c r="J7" s="33"/>
      <c r="K7" s="33"/>
      <c r="L7" s="33"/>
    </row>
    <row r="8" spans="1:12" ht="15.75" thickBot="1" x14ac:dyDescent="0.3">
      <c r="A8" s="181" t="s">
        <v>18</v>
      </c>
      <c r="B8" s="182"/>
      <c r="C8" s="182"/>
      <c r="D8" s="182"/>
      <c r="E8" s="182"/>
      <c r="F8" s="182"/>
      <c r="G8" s="182"/>
      <c r="H8" s="182"/>
      <c r="I8" s="182"/>
      <c r="J8" s="182"/>
      <c r="K8" s="182"/>
      <c r="L8" s="183"/>
    </row>
    <row r="9" spans="1:12" x14ac:dyDescent="0.25">
      <c r="A9" s="177" t="s">
        <v>137</v>
      </c>
      <c r="B9" s="178"/>
      <c r="C9" s="178"/>
      <c r="D9" s="178"/>
      <c r="E9" s="178"/>
      <c r="F9" s="178"/>
      <c r="G9" s="178"/>
      <c r="H9" s="178"/>
      <c r="I9" s="178"/>
      <c r="J9" s="178"/>
      <c r="K9" s="178"/>
      <c r="L9" s="178"/>
    </row>
    <row r="10" spans="1:12" x14ac:dyDescent="0.25">
      <c r="A10" s="179"/>
      <c r="B10" s="179"/>
      <c r="C10" s="179"/>
      <c r="D10" s="179"/>
      <c r="E10" s="179"/>
      <c r="F10" s="179"/>
      <c r="G10" s="179"/>
      <c r="H10" s="179"/>
      <c r="I10" s="179"/>
      <c r="J10" s="179"/>
      <c r="K10" s="179"/>
      <c r="L10" s="179"/>
    </row>
    <row r="11" spans="1:12" x14ac:dyDescent="0.25">
      <c r="A11" s="179"/>
      <c r="B11" s="179"/>
      <c r="C11" s="179"/>
      <c r="D11" s="179"/>
      <c r="E11" s="179"/>
      <c r="F11" s="179"/>
      <c r="G11" s="179"/>
      <c r="H11" s="179"/>
      <c r="I11" s="179"/>
      <c r="J11" s="179"/>
      <c r="K11" s="179"/>
      <c r="L11" s="179"/>
    </row>
    <row r="12" spans="1:12" x14ac:dyDescent="0.25">
      <c r="A12" s="179"/>
      <c r="B12" s="179"/>
      <c r="C12" s="179"/>
      <c r="D12" s="179"/>
      <c r="E12" s="179"/>
      <c r="F12" s="179"/>
      <c r="G12" s="179"/>
      <c r="H12" s="179"/>
      <c r="I12" s="179"/>
      <c r="J12" s="179"/>
      <c r="K12" s="179"/>
      <c r="L12" s="179"/>
    </row>
    <row r="13" spans="1:12" x14ac:dyDescent="0.25">
      <c r="A13" s="179"/>
      <c r="B13" s="179"/>
      <c r="C13" s="179"/>
      <c r="D13" s="179"/>
      <c r="E13" s="179"/>
      <c r="F13" s="179"/>
      <c r="G13" s="179"/>
      <c r="H13" s="179"/>
      <c r="I13" s="179"/>
      <c r="J13" s="179"/>
      <c r="K13" s="179"/>
      <c r="L13" s="179"/>
    </row>
    <row r="14" spans="1:12" x14ac:dyDescent="0.25">
      <c r="A14" s="179"/>
      <c r="B14" s="179"/>
      <c r="C14" s="179"/>
      <c r="D14" s="179"/>
      <c r="E14" s="179"/>
      <c r="F14" s="179"/>
      <c r="G14" s="179"/>
      <c r="H14" s="179"/>
      <c r="I14" s="179"/>
      <c r="J14" s="179"/>
      <c r="K14" s="179"/>
      <c r="L14" s="179"/>
    </row>
    <row r="15" spans="1:12" x14ac:dyDescent="0.25">
      <c r="A15" s="179"/>
      <c r="B15" s="179"/>
      <c r="C15" s="179"/>
      <c r="D15" s="179"/>
      <c r="E15" s="179"/>
      <c r="F15" s="179"/>
      <c r="G15" s="179"/>
      <c r="H15" s="179"/>
      <c r="I15" s="179"/>
      <c r="J15" s="179"/>
      <c r="K15" s="179"/>
      <c r="L15" s="179"/>
    </row>
    <row r="16" spans="1:12" x14ac:dyDescent="0.25">
      <c r="A16" s="179"/>
      <c r="B16" s="179"/>
      <c r="C16" s="179"/>
      <c r="D16" s="179"/>
      <c r="E16" s="179"/>
      <c r="F16" s="179"/>
      <c r="G16" s="179"/>
      <c r="H16" s="179"/>
      <c r="I16" s="179"/>
      <c r="J16" s="179"/>
      <c r="K16" s="179"/>
      <c r="L16" s="179"/>
    </row>
    <row r="17" spans="1:12" x14ac:dyDescent="0.25">
      <c r="A17" s="179"/>
      <c r="B17" s="179"/>
      <c r="C17" s="179"/>
      <c r="D17" s="179"/>
      <c r="E17" s="179"/>
      <c r="F17" s="179"/>
      <c r="G17" s="179"/>
      <c r="H17" s="179"/>
      <c r="I17" s="179"/>
      <c r="J17" s="179"/>
      <c r="K17" s="179"/>
      <c r="L17" s="179"/>
    </row>
    <row r="18" spans="1:12" x14ac:dyDescent="0.25">
      <c r="A18" s="179"/>
      <c r="B18" s="179"/>
      <c r="C18" s="179"/>
      <c r="D18" s="179"/>
      <c r="E18" s="179"/>
      <c r="F18" s="179"/>
      <c r="G18" s="179"/>
      <c r="H18" s="179"/>
      <c r="I18" s="179"/>
      <c r="J18" s="179"/>
      <c r="K18" s="179"/>
      <c r="L18" s="179"/>
    </row>
    <row r="19" spans="1:12" x14ac:dyDescent="0.25">
      <c r="A19" s="179"/>
      <c r="B19" s="179"/>
      <c r="C19" s="179"/>
      <c r="D19" s="179"/>
      <c r="E19" s="179"/>
      <c r="F19" s="179"/>
      <c r="G19" s="179"/>
      <c r="H19" s="179"/>
      <c r="I19" s="179"/>
      <c r="J19" s="179"/>
      <c r="K19" s="179"/>
      <c r="L19" s="179"/>
    </row>
    <row r="20" spans="1:12" x14ac:dyDescent="0.25">
      <c r="A20" s="179"/>
      <c r="B20" s="179"/>
      <c r="C20" s="179"/>
      <c r="D20" s="179"/>
      <c r="E20" s="179"/>
      <c r="F20" s="179"/>
      <c r="G20" s="179"/>
      <c r="H20" s="179"/>
      <c r="I20" s="179"/>
      <c r="J20" s="179"/>
      <c r="K20" s="179"/>
      <c r="L20" s="179"/>
    </row>
    <row r="21" spans="1:12" x14ac:dyDescent="0.25">
      <c r="A21" s="179"/>
      <c r="B21" s="179"/>
      <c r="C21" s="179"/>
      <c r="D21" s="179"/>
      <c r="E21" s="179"/>
      <c r="F21" s="179"/>
      <c r="G21" s="179"/>
      <c r="H21" s="179"/>
      <c r="I21" s="179"/>
      <c r="J21" s="179"/>
      <c r="K21" s="179"/>
      <c r="L21" s="179"/>
    </row>
    <row r="22" spans="1:12" x14ac:dyDescent="0.25">
      <c r="A22" s="179"/>
      <c r="B22" s="179"/>
      <c r="C22" s="179"/>
      <c r="D22" s="179"/>
      <c r="E22" s="179"/>
      <c r="F22" s="179"/>
      <c r="G22" s="179"/>
      <c r="H22" s="179"/>
      <c r="I22" s="179"/>
      <c r="J22" s="179"/>
      <c r="K22" s="179"/>
      <c r="L22" s="179"/>
    </row>
    <row r="23" spans="1:12" x14ac:dyDescent="0.25">
      <c r="A23" s="179"/>
      <c r="B23" s="179"/>
      <c r="C23" s="179"/>
      <c r="D23" s="179"/>
      <c r="E23" s="179"/>
      <c r="F23" s="179"/>
      <c r="G23" s="179"/>
      <c r="H23" s="179"/>
      <c r="I23" s="179"/>
      <c r="J23" s="179"/>
      <c r="K23" s="179"/>
      <c r="L23" s="179"/>
    </row>
    <row r="24" spans="1:12" x14ac:dyDescent="0.25">
      <c r="A24" s="179"/>
      <c r="B24" s="179"/>
      <c r="C24" s="179"/>
      <c r="D24" s="179"/>
      <c r="E24" s="179"/>
      <c r="F24" s="179"/>
      <c r="G24" s="179"/>
      <c r="H24" s="179"/>
      <c r="I24" s="179"/>
      <c r="J24" s="179"/>
      <c r="K24" s="179"/>
      <c r="L24" s="179"/>
    </row>
    <row r="25" spans="1:12" x14ac:dyDescent="0.25">
      <c r="A25" s="179"/>
      <c r="B25" s="179"/>
      <c r="C25" s="179"/>
      <c r="D25" s="179"/>
      <c r="E25" s="179"/>
      <c r="F25" s="179"/>
      <c r="G25" s="179"/>
      <c r="H25" s="179"/>
      <c r="I25" s="179"/>
      <c r="J25" s="179"/>
      <c r="K25" s="179"/>
      <c r="L25" s="179"/>
    </row>
    <row r="26" spans="1:12" x14ac:dyDescent="0.25">
      <c r="A26" s="179"/>
      <c r="B26" s="179"/>
      <c r="C26" s="179"/>
      <c r="D26" s="179"/>
      <c r="E26" s="179"/>
      <c r="F26" s="179"/>
      <c r="G26" s="179"/>
      <c r="H26" s="179"/>
      <c r="I26" s="179"/>
      <c r="J26" s="179"/>
      <c r="K26" s="179"/>
      <c r="L26" s="179"/>
    </row>
    <row r="27" spans="1:12" ht="37.15" customHeight="1" x14ac:dyDescent="0.25">
      <c r="A27" s="179"/>
      <c r="B27" s="179"/>
      <c r="C27" s="179"/>
      <c r="D27" s="179"/>
      <c r="E27" s="179"/>
      <c r="F27" s="179"/>
      <c r="G27" s="179"/>
      <c r="H27" s="179"/>
      <c r="I27" s="179"/>
      <c r="J27" s="179"/>
      <c r="K27" s="179"/>
      <c r="L27" s="179"/>
    </row>
    <row r="28" spans="1:12" x14ac:dyDescent="0.25">
      <c r="A28" s="179"/>
      <c r="B28" s="179"/>
      <c r="C28" s="179"/>
      <c r="D28" s="179"/>
      <c r="E28" s="179"/>
      <c r="F28" s="179"/>
      <c r="G28" s="179"/>
      <c r="H28" s="179"/>
      <c r="I28" s="179"/>
      <c r="J28" s="179"/>
      <c r="K28" s="179"/>
      <c r="L28" s="179"/>
    </row>
    <row r="29" spans="1:12" ht="36.6" customHeight="1" x14ac:dyDescent="0.25">
      <c r="A29" s="179"/>
      <c r="B29" s="179"/>
      <c r="C29" s="179"/>
      <c r="D29" s="179"/>
      <c r="E29" s="179"/>
      <c r="F29" s="179"/>
      <c r="G29" s="179"/>
      <c r="H29" s="179"/>
      <c r="I29" s="179"/>
      <c r="J29" s="179"/>
      <c r="K29" s="179"/>
      <c r="L29" s="179"/>
    </row>
    <row r="30" spans="1:12" x14ac:dyDescent="0.25">
      <c r="A30" s="179"/>
      <c r="B30" s="179"/>
      <c r="C30" s="179"/>
      <c r="D30" s="179"/>
      <c r="E30" s="179"/>
      <c r="F30" s="179"/>
      <c r="G30" s="179"/>
      <c r="H30" s="179"/>
      <c r="I30" s="179"/>
      <c r="J30" s="179"/>
      <c r="K30" s="179"/>
      <c r="L30" s="179"/>
    </row>
    <row r="31" spans="1:12" ht="45.6" customHeight="1" x14ac:dyDescent="0.25">
      <c r="A31" s="179"/>
      <c r="B31" s="179"/>
      <c r="C31" s="179"/>
      <c r="D31" s="179"/>
      <c r="E31" s="179"/>
      <c r="F31" s="179"/>
      <c r="G31" s="179"/>
      <c r="H31" s="179"/>
      <c r="I31" s="179"/>
      <c r="J31" s="179"/>
      <c r="K31" s="179"/>
      <c r="L31" s="179"/>
    </row>
    <row r="32" spans="1:12" ht="90.6" customHeight="1" x14ac:dyDescent="0.25">
      <c r="A32" s="179"/>
      <c r="B32" s="179"/>
      <c r="C32" s="179"/>
      <c r="D32" s="179"/>
      <c r="E32" s="179"/>
      <c r="F32" s="179"/>
      <c r="G32" s="179"/>
      <c r="H32" s="179"/>
      <c r="I32" s="179"/>
      <c r="J32" s="179"/>
      <c r="K32" s="179"/>
      <c r="L32" s="179"/>
    </row>
  </sheetData>
  <mergeCells count="7">
    <mergeCell ref="A9:L32"/>
    <mergeCell ref="A5:L5"/>
    <mergeCell ref="A8:L8"/>
    <mergeCell ref="A1:L1"/>
    <mergeCell ref="A2:L2"/>
    <mergeCell ref="B6:J6"/>
    <mergeCell ref="A3:L3"/>
  </mergeCells>
  <pageMargins left="0.7" right="0.7" top="0.75" bottom="0.75" header="0.3" footer="0.3"/>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L31"/>
  <sheetViews>
    <sheetView view="pageBreakPreview" zoomScale="70" zoomScaleNormal="110" zoomScaleSheetLayoutView="70" workbookViewId="0">
      <selection activeCell="R21" sqref="R21"/>
    </sheetView>
  </sheetViews>
  <sheetFormatPr defaultColWidth="8.85546875" defaultRowHeight="15" x14ac:dyDescent="0.25"/>
  <cols>
    <col min="1" max="16384" width="8.85546875" style="23"/>
  </cols>
  <sheetData>
    <row r="4" spans="1:12" ht="28.35" customHeight="1" x14ac:dyDescent="0.25">
      <c r="A4" s="187" t="s">
        <v>19</v>
      </c>
      <c r="B4" s="187"/>
      <c r="C4" s="187"/>
      <c r="D4" s="187"/>
      <c r="E4" s="187"/>
      <c r="F4" s="187"/>
      <c r="G4" s="187"/>
      <c r="H4" s="187"/>
      <c r="I4" s="187"/>
      <c r="J4" s="187"/>
      <c r="K4" s="187"/>
      <c r="L4" s="187"/>
    </row>
    <row r="5" spans="1:12" ht="15.75" thickBot="1" x14ac:dyDescent="0.3"/>
    <row r="6" spans="1:12" ht="15.75" thickBot="1" x14ac:dyDescent="0.3">
      <c r="A6" s="188" t="s">
        <v>20</v>
      </c>
      <c r="B6" s="189"/>
      <c r="C6" s="189"/>
      <c r="D6" s="189"/>
      <c r="E6" s="189"/>
      <c r="F6" s="189"/>
      <c r="G6" s="189"/>
      <c r="H6" s="189"/>
      <c r="I6" s="189"/>
      <c r="J6" s="189"/>
      <c r="K6" s="189"/>
      <c r="L6" s="190"/>
    </row>
    <row r="7" spans="1:12" ht="14.45" customHeight="1" x14ac:dyDescent="0.25">
      <c r="A7" s="177" t="s">
        <v>46</v>
      </c>
      <c r="B7" s="177"/>
      <c r="C7" s="177"/>
      <c r="D7" s="177"/>
      <c r="E7" s="177"/>
      <c r="F7" s="177"/>
      <c r="G7" s="177"/>
      <c r="H7" s="177"/>
      <c r="I7" s="177"/>
      <c r="J7" s="177"/>
      <c r="K7" s="177"/>
      <c r="L7" s="177"/>
    </row>
    <row r="8" spans="1:12" x14ac:dyDescent="0.25">
      <c r="A8" s="191"/>
      <c r="B8" s="191"/>
      <c r="C8" s="191"/>
      <c r="D8" s="191"/>
      <c r="E8" s="191"/>
      <c r="F8" s="191"/>
      <c r="G8" s="191"/>
      <c r="H8" s="191"/>
      <c r="I8" s="191"/>
      <c r="J8" s="191"/>
      <c r="K8" s="191"/>
      <c r="L8" s="191"/>
    </row>
    <row r="9" spans="1:12" x14ac:dyDescent="0.25">
      <c r="A9" s="191"/>
      <c r="B9" s="191"/>
      <c r="C9" s="191"/>
      <c r="D9" s="191"/>
      <c r="E9" s="191"/>
      <c r="F9" s="191"/>
      <c r="G9" s="191"/>
      <c r="H9" s="191"/>
      <c r="I9" s="191"/>
      <c r="J9" s="191"/>
      <c r="K9" s="191"/>
      <c r="L9" s="191"/>
    </row>
    <row r="10" spans="1:12" x14ac:dyDescent="0.25">
      <c r="A10" s="191"/>
      <c r="B10" s="191"/>
      <c r="C10" s="191"/>
      <c r="D10" s="191"/>
      <c r="E10" s="191"/>
      <c r="F10" s="191"/>
      <c r="G10" s="191"/>
      <c r="H10" s="191"/>
      <c r="I10" s="191"/>
      <c r="J10" s="191"/>
      <c r="K10" s="191"/>
      <c r="L10" s="191"/>
    </row>
    <row r="11" spans="1:12" x14ac:dyDescent="0.25">
      <c r="A11" s="191"/>
      <c r="B11" s="191"/>
      <c r="C11" s="191"/>
      <c r="D11" s="191"/>
      <c r="E11" s="191"/>
      <c r="F11" s="191"/>
      <c r="G11" s="191"/>
      <c r="H11" s="191"/>
      <c r="I11" s="191"/>
      <c r="J11" s="191"/>
      <c r="K11" s="191"/>
      <c r="L11" s="191"/>
    </row>
    <row r="12" spans="1:12" x14ac:dyDescent="0.25">
      <c r="A12" s="191"/>
      <c r="B12" s="191"/>
      <c r="C12" s="191"/>
      <c r="D12" s="191"/>
      <c r="E12" s="191"/>
      <c r="F12" s="191"/>
      <c r="G12" s="191"/>
      <c r="H12" s="191"/>
      <c r="I12" s="191"/>
      <c r="J12" s="191"/>
      <c r="K12" s="191"/>
      <c r="L12" s="191"/>
    </row>
    <row r="13" spans="1:12" x14ac:dyDescent="0.25">
      <c r="A13" s="191"/>
      <c r="B13" s="191"/>
      <c r="C13" s="191"/>
      <c r="D13" s="191"/>
      <c r="E13" s="191"/>
      <c r="F13" s="191"/>
      <c r="G13" s="191"/>
      <c r="H13" s="191"/>
      <c r="I13" s="191"/>
      <c r="J13" s="191"/>
      <c r="K13" s="191"/>
      <c r="L13" s="191"/>
    </row>
    <row r="14" spans="1:12" x14ac:dyDescent="0.25">
      <c r="A14" s="191"/>
      <c r="B14" s="191"/>
      <c r="C14" s="191"/>
      <c r="D14" s="191"/>
      <c r="E14" s="191"/>
      <c r="F14" s="191"/>
      <c r="G14" s="191"/>
      <c r="H14" s="191"/>
      <c r="I14" s="191"/>
      <c r="J14" s="191"/>
      <c r="K14" s="191"/>
      <c r="L14" s="191"/>
    </row>
    <row r="15" spans="1:12" ht="4.9000000000000004" customHeight="1" x14ac:dyDescent="0.25">
      <c r="A15" s="191"/>
      <c r="B15" s="191"/>
      <c r="C15" s="191"/>
      <c r="D15" s="191"/>
      <c r="E15" s="191"/>
      <c r="F15" s="191"/>
      <c r="G15" s="191"/>
      <c r="H15" s="191"/>
      <c r="I15" s="191"/>
      <c r="J15" s="191"/>
      <c r="K15" s="191"/>
      <c r="L15" s="191"/>
    </row>
    <row r="16" spans="1:12" hidden="1" x14ac:dyDescent="0.25">
      <c r="A16" s="191"/>
      <c r="B16" s="191"/>
      <c r="C16" s="191"/>
      <c r="D16" s="191"/>
      <c r="E16" s="191"/>
      <c r="F16" s="191"/>
      <c r="G16" s="191"/>
      <c r="H16" s="191"/>
      <c r="I16" s="191"/>
      <c r="J16" s="191"/>
      <c r="K16" s="191"/>
      <c r="L16" s="191"/>
    </row>
    <row r="17" spans="1:12" ht="18" customHeight="1" thickBot="1" x14ac:dyDescent="0.3">
      <c r="A17" s="192"/>
      <c r="B17" s="192"/>
      <c r="C17" s="192"/>
      <c r="D17" s="192"/>
      <c r="E17" s="192"/>
      <c r="F17" s="192"/>
      <c r="G17" s="192"/>
      <c r="H17" s="192"/>
      <c r="I17" s="192"/>
      <c r="J17" s="192"/>
      <c r="K17" s="192"/>
      <c r="L17" s="192"/>
    </row>
    <row r="18" spans="1:12" ht="14.45" customHeight="1" thickBot="1" x14ac:dyDescent="0.3">
      <c r="A18" s="193" t="s">
        <v>21</v>
      </c>
      <c r="B18" s="194"/>
      <c r="C18" s="194"/>
      <c r="D18" s="194"/>
      <c r="E18" s="194"/>
      <c r="F18" s="194"/>
      <c r="G18" s="194"/>
      <c r="H18" s="194"/>
      <c r="I18" s="194"/>
      <c r="J18" s="194"/>
      <c r="K18" s="194"/>
      <c r="L18" s="195"/>
    </row>
    <row r="19" spans="1:12" x14ac:dyDescent="0.25">
      <c r="A19" s="177" t="s">
        <v>111</v>
      </c>
      <c r="B19" s="177"/>
      <c r="C19" s="177"/>
      <c r="D19" s="177"/>
      <c r="E19" s="177"/>
      <c r="F19" s="177"/>
      <c r="G19" s="177"/>
      <c r="H19" s="177"/>
      <c r="I19" s="177"/>
      <c r="J19" s="177"/>
      <c r="K19" s="177"/>
      <c r="L19" s="177"/>
    </row>
    <row r="20" spans="1:12" x14ac:dyDescent="0.25">
      <c r="A20" s="191"/>
      <c r="B20" s="191"/>
      <c r="C20" s="191"/>
      <c r="D20" s="191"/>
      <c r="E20" s="191"/>
      <c r="F20" s="191"/>
      <c r="G20" s="191"/>
      <c r="H20" s="191"/>
      <c r="I20" s="191"/>
      <c r="J20" s="191"/>
      <c r="K20" s="191"/>
      <c r="L20" s="191"/>
    </row>
    <row r="21" spans="1:12" x14ac:dyDescent="0.25">
      <c r="A21" s="191"/>
      <c r="B21" s="191"/>
      <c r="C21" s="191"/>
      <c r="D21" s="191"/>
      <c r="E21" s="191"/>
      <c r="F21" s="191"/>
      <c r="G21" s="191"/>
      <c r="H21" s="191"/>
      <c r="I21" s="191"/>
      <c r="J21" s="191"/>
      <c r="K21" s="191"/>
      <c r="L21" s="191"/>
    </row>
    <row r="22" spans="1:12" x14ac:dyDescent="0.25">
      <c r="A22" s="191"/>
      <c r="B22" s="191"/>
      <c r="C22" s="191"/>
      <c r="D22" s="191"/>
      <c r="E22" s="191"/>
      <c r="F22" s="191"/>
      <c r="G22" s="191"/>
      <c r="H22" s="191"/>
      <c r="I22" s="191"/>
      <c r="J22" s="191"/>
      <c r="K22" s="191"/>
      <c r="L22" s="191"/>
    </row>
    <row r="23" spans="1:12" x14ac:dyDescent="0.25">
      <c r="A23" s="191"/>
      <c r="B23" s="191"/>
      <c r="C23" s="191"/>
      <c r="D23" s="191"/>
      <c r="E23" s="191"/>
      <c r="F23" s="191"/>
      <c r="G23" s="191"/>
      <c r="H23" s="191"/>
      <c r="I23" s="191"/>
      <c r="J23" s="191"/>
      <c r="K23" s="191"/>
      <c r="L23" s="191"/>
    </row>
    <row r="24" spans="1:12" x14ac:dyDescent="0.25">
      <c r="A24" s="191"/>
      <c r="B24" s="191"/>
      <c r="C24" s="191"/>
      <c r="D24" s="191"/>
      <c r="E24" s="191"/>
      <c r="F24" s="191"/>
      <c r="G24" s="191"/>
      <c r="H24" s="191"/>
      <c r="I24" s="191"/>
      <c r="J24" s="191"/>
      <c r="K24" s="191"/>
      <c r="L24" s="191"/>
    </row>
    <row r="25" spans="1:12" x14ac:dyDescent="0.25">
      <c r="A25" s="191"/>
      <c r="B25" s="191"/>
      <c r="C25" s="191"/>
      <c r="D25" s="191"/>
      <c r="E25" s="191"/>
      <c r="F25" s="191"/>
      <c r="G25" s="191"/>
      <c r="H25" s="191"/>
      <c r="I25" s="191"/>
      <c r="J25" s="191"/>
      <c r="K25" s="191"/>
      <c r="L25" s="191"/>
    </row>
    <row r="26" spans="1:12" x14ac:dyDescent="0.25">
      <c r="A26" s="191"/>
      <c r="B26" s="191"/>
      <c r="C26" s="191"/>
      <c r="D26" s="191"/>
      <c r="E26" s="191"/>
      <c r="F26" s="191"/>
      <c r="G26" s="191"/>
      <c r="H26" s="191"/>
      <c r="I26" s="191"/>
      <c r="J26" s="191"/>
      <c r="K26" s="191"/>
      <c r="L26" s="191"/>
    </row>
    <row r="27" spans="1:12" x14ac:dyDescent="0.25">
      <c r="A27" s="191"/>
      <c r="B27" s="191"/>
      <c r="C27" s="191"/>
      <c r="D27" s="191"/>
      <c r="E27" s="191"/>
      <c r="F27" s="191"/>
      <c r="G27" s="191"/>
      <c r="H27" s="191"/>
      <c r="I27" s="191"/>
      <c r="J27" s="191"/>
      <c r="K27" s="191"/>
      <c r="L27" s="191"/>
    </row>
    <row r="28" spans="1:12" x14ac:dyDescent="0.25">
      <c r="A28" s="191"/>
      <c r="B28" s="191"/>
      <c r="C28" s="191"/>
      <c r="D28" s="191"/>
      <c r="E28" s="191"/>
      <c r="F28" s="191"/>
      <c r="G28" s="191"/>
      <c r="H28" s="191"/>
      <c r="I28" s="191"/>
      <c r="J28" s="191"/>
      <c r="K28" s="191"/>
      <c r="L28" s="191"/>
    </row>
    <row r="29" spans="1:12" x14ac:dyDescent="0.25">
      <c r="A29" s="191"/>
      <c r="B29" s="191"/>
      <c r="C29" s="191"/>
      <c r="D29" s="191"/>
      <c r="E29" s="191"/>
      <c r="F29" s="191"/>
      <c r="G29" s="191"/>
      <c r="H29" s="191"/>
      <c r="I29" s="191"/>
      <c r="J29" s="191"/>
      <c r="K29" s="191"/>
      <c r="L29" s="191"/>
    </row>
    <row r="30" spans="1:12" x14ac:dyDescent="0.25">
      <c r="A30" s="191"/>
      <c r="B30" s="191"/>
      <c r="C30" s="191"/>
      <c r="D30" s="191"/>
      <c r="E30" s="191"/>
      <c r="F30" s="191"/>
      <c r="G30" s="191"/>
      <c r="H30" s="191"/>
      <c r="I30" s="191"/>
      <c r="J30" s="191"/>
      <c r="K30" s="191"/>
      <c r="L30" s="191"/>
    </row>
    <row r="31" spans="1:12" ht="368.25" customHeight="1" x14ac:dyDescent="0.25">
      <c r="A31" s="191"/>
      <c r="B31" s="191"/>
      <c r="C31" s="191"/>
      <c r="D31" s="191"/>
      <c r="E31" s="191"/>
      <c r="F31" s="191"/>
      <c r="G31" s="191"/>
      <c r="H31" s="191"/>
      <c r="I31" s="191"/>
      <c r="J31" s="191"/>
      <c r="K31" s="191"/>
      <c r="L31" s="191"/>
    </row>
  </sheetData>
  <mergeCells count="5">
    <mergeCell ref="A4:L4"/>
    <mergeCell ref="A6:L6"/>
    <mergeCell ref="A7:L17"/>
    <mergeCell ref="A18:L18"/>
    <mergeCell ref="A19:L31"/>
  </mergeCells>
  <pageMargins left="0.7" right="0.7" top="0.75" bottom="0.75" header="0.3" footer="0.3"/>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tabSelected="1" view="pageBreakPreview" zoomScale="90" zoomScaleNormal="90" zoomScaleSheetLayoutView="90" workbookViewId="0">
      <selection activeCell="A3" sqref="A3:I3"/>
    </sheetView>
  </sheetViews>
  <sheetFormatPr defaultRowHeight="15" x14ac:dyDescent="0.25"/>
  <cols>
    <col min="6" max="6" width="4.28515625" customWidth="1"/>
    <col min="8" max="8" width="34.7109375" customWidth="1"/>
    <col min="9" max="9" width="10.5703125" customWidth="1"/>
    <col min="10" max="10" width="53.140625" customWidth="1"/>
  </cols>
  <sheetData>
    <row r="1" spans="1:10" x14ac:dyDescent="0.25">
      <c r="A1" s="187" t="s">
        <v>22</v>
      </c>
      <c r="B1" s="187"/>
      <c r="C1" s="187"/>
      <c r="D1" s="187"/>
      <c r="E1" s="187"/>
      <c r="F1" s="187"/>
      <c r="G1" s="187"/>
      <c r="H1" s="187"/>
      <c r="I1" s="187"/>
    </row>
    <row r="2" spans="1:10" ht="15.75" thickBot="1" x14ac:dyDescent="0.3">
      <c r="A2" s="23"/>
      <c r="B2" s="23"/>
      <c r="C2" s="23"/>
      <c r="D2" s="23"/>
      <c r="E2" s="23"/>
      <c r="F2" s="23"/>
      <c r="G2" s="23"/>
      <c r="H2" s="23"/>
      <c r="I2" s="23"/>
    </row>
    <row r="3" spans="1:10" ht="15.75" thickBot="1" x14ac:dyDescent="0.3">
      <c r="A3" s="193" t="s">
        <v>23</v>
      </c>
      <c r="B3" s="194"/>
      <c r="C3" s="194"/>
      <c r="D3" s="194"/>
      <c r="E3" s="194"/>
      <c r="F3" s="194"/>
      <c r="G3" s="194"/>
      <c r="H3" s="194"/>
      <c r="I3" s="195"/>
    </row>
    <row r="4" spans="1:10" x14ac:dyDescent="0.25">
      <c r="A4" s="200" t="s">
        <v>81</v>
      </c>
      <c r="B4" s="200"/>
      <c r="C4" s="200"/>
      <c r="D4" s="200"/>
      <c r="E4" s="200"/>
      <c r="F4" s="200"/>
      <c r="G4" s="200"/>
      <c r="H4" s="200"/>
      <c r="I4" s="200"/>
    </row>
    <row r="5" spans="1:10" x14ac:dyDescent="0.25">
      <c r="A5" s="201"/>
      <c r="B5" s="201"/>
      <c r="C5" s="201"/>
      <c r="D5" s="201"/>
      <c r="E5" s="201"/>
      <c r="F5" s="201"/>
      <c r="G5" s="201"/>
      <c r="H5" s="201"/>
      <c r="I5" s="201"/>
    </row>
    <row r="6" spans="1:10" x14ac:dyDescent="0.25">
      <c r="A6" s="201"/>
      <c r="B6" s="201"/>
      <c r="C6" s="201"/>
      <c r="D6" s="201"/>
      <c r="E6" s="201"/>
      <c r="F6" s="201"/>
      <c r="G6" s="201"/>
      <c r="H6" s="201"/>
      <c r="I6" s="201"/>
    </row>
    <row r="7" spans="1:10" x14ac:dyDescent="0.25">
      <c r="A7" s="201"/>
      <c r="B7" s="201"/>
      <c r="C7" s="201"/>
      <c r="D7" s="201"/>
      <c r="E7" s="201"/>
      <c r="F7" s="201"/>
      <c r="G7" s="201"/>
      <c r="H7" s="201"/>
      <c r="I7" s="201"/>
    </row>
    <row r="8" spans="1:10" x14ac:dyDescent="0.25">
      <c r="A8" s="201"/>
      <c r="B8" s="201"/>
      <c r="C8" s="201"/>
      <c r="D8" s="201"/>
      <c r="E8" s="201"/>
      <c r="F8" s="201"/>
      <c r="G8" s="201"/>
      <c r="H8" s="201"/>
      <c r="I8" s="201"/>
    </row>
    <row r="9" spans="1:10" x14ac:dyDescent="0.25">
      <c r="A9" s="201"/>
      <c r="B9" s="201"/>
      <c r="C9" s="201"/>
      <c r="D9" s="201"/>
      <c r="E9" s="201"/>
      <c r="F9" s="201"/>
      <c r="G9" s="201"/>
      <c r="H9" s="201"/>
      <c r="I9" s="201"/>
    </row>
    <row r="10" spans="1:10" x14ac:dyDescent="0.25">
      <c r="A10" s="201"/>
      <c r="B10" s="201"/>
      <c r="C10" s="201"/>
      <c r="D10" s="201"/>
      <c r="E10" s="201"/>
      <c r="F10" s="201"/>
      <c r="G10" s="201"/>
      <c r="H10" s="201"/>
      <c r="I10" s="201"/>
    </row>
    <row r="11" spans="1:10" x14ac:dyDescent="0.25">
      <c r="A11" s="201"/>
      <c r="B11" s="201"/>
      <c r="C11" s="201"/>
      <c r="D11" s="201"/>
      <c r="E11" s="201"/>
      <c r="F11" s="201"/>
      <c r="G11" s="201"/>
      <c r="H11" s="201"/>
      <c r="I11" s="201"/>
    </row>
    <row r="12" spans="1:10" x14ac:dyDescent="0.25">
      <c r="A12" s="201"/>
      <c r="B12" s="201"/>
      <c r="C12" s="201"/>
      <c r="D12" s="201"/>
      <c r="E12" s="201"/>
      <c r="F12" s="201"/>
      <c r="G12" s="201"/>
      <c r="H12" s="201"/>
      <c r="I12" s="201"/>
      <c r="J12" s="32"/>
    </row>
    <row r="13" spans="1:10" x14ac:dyDescent="0.25">
      <c r="A13" s="201"/>
      <c r="B13" s="201"/>
      <c r="C13" s="201"/>
      <c r="D13" s="201"/>
      <c r="E13" s="201"/>
      <c r="F13" s="201"/>
      <c r="G13" s="201"/>
      <c r="H13" s="201"/>
      <c r="I13" s="201"/>
    </row>
    <row r="14" spans="1:10" x14ac:dyDescent="0.25">
      <c r="A14" s="201"/>
      <c r="B14" s="201"/>
      <c r="C14" s="201"/>
      <c r="D14" s="201"/>
      <c r="E14" s="201"/>
      <c r="F14" s="201"/>
      <c r="G14" s="201"/>
      <c r="H14" s="201"/>
      <c r="I14" s="201"/>
    </row>
    <row r="15" spans="1:10" x14ac:dyDescent="0.25">
      <c r="A15" s="201"/>
      <c r="B15" s="201"/>
      <c r="C15" s="201"/>
      <c r="D15" s="201"/>
      <c r="E15" s="201"/>
      <c r="F15" s="201"/>
      <c r="G15" s="201"/>
      <c r="H15" s="201"/>
      <c r="I15" s="201"/>
    </row>
    <row r="16" spans="1:10" ht="117.6" customHeight="1" x14ac:dyDescent="0.25">
      <c r="A16" s="201"/>
      <c r="B16" s="201"/>
      <c r="C16" s="201"/>
      <c r="D16" s="201"/>
      <c r="E16" s="201"/>
      <c r="F16" s="201"/>
      <c r="G16" s="201"/>
      <c r="H16" s="201"/>
      <c r="I16" s="201"/>
    </row>
    <row r="17" spans="1:10" ht="280.14999999999998" customHeight="1" x14ac:dyDescent="0.25">
      <c r="A17" s="203" t="s">
        <v>91</v>
      </c>
      <c r="B17" s="203"/>
      <c r="C17" s="203"/>
      <c r="D17" s="203"/>
      <c r="E17" s="203"/>
      <c r="F17" s="203"/>
      <c r="G17" s="203"/>
      <c r="H17" s="203"/>
      <c r="I17" s="203"/>
    </row>
    <row r="18" spans="1:10" ht="288" customHeight="1" x14ac:dyDescent="0.25">
      <c r="A18" s="191" t="s">
        <v>98</v>
      </c>
      <c r="B18" s="191"/>
      <c r="C18" s="191"/>
      <c r="D18" s="191"/>
      <c r="E18" s="191"/>
      <c r="F18" s="191"/>
      <c r="G18" s="191"/>
      <c r="H18" s="191"/>
      <c r="I18" s="191"/>
    </row>
    <row r="19" spans="1:10" ht="260.45" customHeight="1" x14ac:dyDescent="0.25">
      <c r="A19" s="204" t="s">
        <v>99</v>
      </c>
      <c r="B19" s="191"/>
      <c r="C19" s="191"/>
      <c r="D19" s="191"/>
      <c r="E19" s="191"/>
      <c r="F19" s="191"/>
      <c r="G19" s="191"/>
      <c r="H19" s="191"/>
      <c r="I19" s="191"/>
    </row>
    <row r="20" spans="1:10" ht="220.5" customHeight="1" x14ac:dyDescent="0.25">
      <c r="A20" s="203" t="s">
        <v>92</v>
      </c>
      <c r="B20" s="203"/>
      <c r="C20" s="203"/>
      <c r="D20" s="203"/>
      <c r="E20" s="203"/>
      <c r="F20" s="203"/>
      <c r="G20" s="203"/>
      <c r="H20" s="203"/>
      <c r="I20" s="203"/>
      <c r="J20" s="106"/>
    </row>
    <row r="21" spans="1:10" ht="174" customHeight="1" x14ac:dyDescent="0.25">
      <c r="A21" s="197" t="s">
        <v>61</v>
      </c>
      <c r="B21" s="197"/>
      <c r="C21" s="197"/>
      <c r="D21" s="197"/>
      <c r="E21" s="197"/>
      <c r="F21" s="197"/>
      <c r="G21" s="197"/>
      <c r="H21" s="197"/>
      <c r="I21" s="197"/>
    </row>
    <row r="22" spans="1:10" ht="229.9" customHeight="1" x14ac:dyDescent="0.25">
      <c r="A22" s="196" t="s">
        <v>112</v>
      </c>
      <c r="B22" s="196"/>
      <c r="C22" s="196"/>
      <c r="D22" s="196"/>
      <c r="E22" s="196"/>
      <c r="F22" s="196"/>
      <c r="G22" s="196"/>
      <c r="H22" s="196"/>
      <c r="I22" s="196"/>
    </row>
    <row r="23" spans="1:10" ht="176.25" customHeight="1" x14ac:dyDescent="0.25">
      <c r="A23" s="203" t="s">
        <v>84</v>
      </c>
      <c r="B23" s="197"/>
      <c r="C23" s="197"/>
      <c r="D23" s="197"/>
      <c r="E23" s="197"/>
      <c r="F23" s="197"/>
      <c r="G23" s="197"/>
      <c r="H23" s="197"/>
      <c r="I23" s="197"/>
    </row>
    <row r="24" spans="1:10" ht="185.45" customHeight="1" x14ac:dyDescent="0.25">
      <c r="A24" s="197" t="s">
        <v>122</v>
      </c>
      <c r="B24" s="197"/>
      <c r="C24" s="197"/>
      <c r="D24" s="197"/>
      <c r="E24" s="197"/>
      <c r="F24" s="197"/>
      <c r="G24" s="197"/>
      <c r="H24" s="197"/>
      <c r="I24" s="197"/>
    </row>
    <row r="25" spans="1:10" ht="195.6" customHeight="1" x14ac:dyDescent="0.25">
      <c r="A25" s="197" t="s">
        <v>90</v>
      </c>
      <c r="B25" s="197"/>
      <c r="C25" s="197"/>
      <c r="D25" s="197"/>
      <c r="E25" s="197"/>
      <c r="F25" s="197"/>
      <c r="G25" s="197"/>
      <c r="H25" s="197"/>
      <c r="I25" s="197"/>
    </row>
    <row r="26" spans="1:10" ht="180" customHeight="1" x14ac:dyDescent="0.25">
      <c r="A26" s="197" t="s">
        <v>47</v>
      </c>
      <c r="B26" s="197"/>
      <c r="C26" s="197"/>
      <c r="D26" s="197"/>
      <c r="E26" s="197"/>
      <c r="F26" s="197"/>
      <c r="G26" s="197"/>
      <c r="H26" s="197"/>
      <c r="I26" s="197"/>
    </row>
    <row r="27" spans="1:10" ht="130.9" customHeight="1" x14ac:dyDescent="0.25">
      <c r="A27" s="196" t="s">
        <v>100</v>
      </c>
      <c r="B27" s="196"/>
      <c r="C27" s="196"/>
      <c r="D27" s="196"/>
      <c r="E27" s="196"/>
      <c r="F27" s="196"/>
      <c r="G27" s="196"/>
      <c r="H27" s="196"/>
      <c r="I27" s="196"/>
    </row>
    <row r="28" spans="1:10" ht="186" customHeight="1" x14ac:dyDescent="0.25">
      <c r="A28" s="197" t="s">
        <v>59</v>
      </c>
      <c r="B28" s="197"/>
      <c r="C28" s="197"/>
      <c r="D28" s="197"/>
      <c r="E28" s="197"/>
      <c r="F28" s="197"/>
      <c r="G28" s="197"/>
      <c r="H28" s="197"/>
      <c r="I28" s="197"/>
    </row>
    <row r="29" spans="1:10" ht="164.45" customHeight="1" x14ac:dyDescent="0.25">
      <c r="A29" s="196" t="s">
        <v>101</v>
      </c>
      <c r="B29" s="196"/>
      <c r="C29" s="196"/>
      <c r="D29" s="196"/>
      <c r="E29" s="196"/>
      <c r="F29" s="196"/>
      <c r="G29" s="196"/>
      <c r="H29" s="196"/>
      <c r="I29" s="196"/>
    </row>
    <row r="30" spans="1:10" ht="158.44999999999999" customHeight="1" x14ac:dyDescent="0.25">
      <c r="A30" s="196" t="s">
        <v>123</v>
      </c>
      <c r="B30" s="196"/>
      <c r="C30" s="196"/>
      <c r="D30" s="196"/>
      <c r="E30" s="196"/>
      <c r="F30" s="196"/>
      <c r="G30" s="196"/>
      <c r="H30" s="196"/>
      <c r="I30" s="196"/>
    </row>
    <row r="31" spans="1:10" x14ac:dyDescent="0.25">
      <c r="A31" s="202" t="s">
        <v>24</v>
      </c>
      <c r="B31" s="202"/>
      <c r="C31" s="202"/>
      <c r="D31" s="202"/>
      <c r="E31" s="202"/>
      <c r="F31" s="202"/>
      <c r="G31" s="202"/>
      <c r="H31" s="202"/>
      <c r="I31" s="202"/>
    </row>
    <row r="32" spans="1:10" x14ac:dyDescent="0.25">
      <c r="A32" s="202" t="s">
        <v>25</v>
      </c>
      <c r="B32" s="202"/>
      <c r="C32" s="202"/>
      <c r="D32" s="202"/>
      <c r="E32" s="202"/>
      <c r="F32" s="202"/>
      <c r="G32" s="202" t="s">
        <v>26</v>
      </c>
      <c r="H32" s="202"/>
      <c r="I32" s="202"/>
    </row>
    <row r="33" spans="1:9" ht="39.6" customHeight="1" x14ac:dyDescent="0.25">
      <c r="A33" s="53" t="s">
        <v>30</v>
      </c>
      <c r="B33" s="199" t="s">
        <v>85</v>
      </c>
      <c r="C33" s="199"/>
      <c r="D33" s="199"/>
      <c r="E33" s="199"/>
      <c r="F33" s="199"/>
      <c r="G33" s="137" t="s">
        <v>30</v>
      </c>
      <c r="H33" s="196" t="s">
        <v>88</v>
      </c>
      <c r="I33" s="196"/>
    </row>
    <row r="34" spans="1:9" ht="38.450000000000003" customHeight="1" x14ac:dyDescent="0.25">
      <c r="A34" s="53" t="s">
        <v>31</v>
      </c>
      <c r="B34" s="199" t="s">
        <v>102</v>
      </c>
      <c r="C34" s="199"/>
      <c r="D34" s="199"/>
      <c r="E34" s="199"/>
      <c r="F34" s="199"/>
      <c r="G34" s="137" t="s">
        <v>31</v>
      </c>
      <c r="H34" s="196" t="s">
        <v>56</v>
      </c>
      <c r="I34" s="196"/>
    </row>
    <row r="35" spans="1:9" ht="41.45" customHeight="1" x14ac:dyDescent="0.25">
      <c r="A35" s="53" t="s">
        <v>32</v>
      </c>
      <c r="B35" s="199" t="s">
        <v>86</v>
      </c>
      <c r="C35" s="199"/>
      <c r="D35" s="199"/>
      <c r="E35" s="199"/>
      <c r="F35" s="199"/>
      <c r="G35" s="137" t="s">
        <v>32</v>
      </c>
      <c r="H35" s="196" t="s">
        <v>80</v>
      </c>
      <c r="I35" s="196"/>
    </row>
    <row r="36" spans="1:9" ht="66" customHeight="1" x14ac:dyDescent="0.25">
      <c r="A36" s="53" t="s">
        <v>33</v>
      </c>
      <c r="B36" s="199" t="s">
        <v>55</v>
      </c>
      <c r="C36" s="199"/>
      <c r="D36" s="199"/>
      <c r="E36" s="199"/>
      <c r="F36" s="199"/>
      <c r="G36" s="137" t="s">
        <v>33</v>
      </c>
      <c r="H36" s="196" t="s">
        <v>78</v>
      </c>
      <c r="I36" s="196"/>
    </row>
    <row r="37" spans="1:9" ht="80.45" customHeight="1" x14ac:dyDescent="0.25">
      <c r="A37" s="53" t="s">
        <v>48</v>
      </c>
      <c r="B37" s="199" t="s">
        <v>87</v>
      </c>
      <c r="C37" s="199"/>
      <c r="D37" s="199"/>
      <c r="E37" s="199"/>
      <c r="F37" s="199"/>
      <c r="G37" s="137" t="s">
        <v>48</v>
      </c>
      <c r="H37" s="196" t="s">
        <v>79</v>
      </c>
      <c r="I37" s="196"/>
    </row>
    <row r="38" spans="1:9" ht="60.6" customHeight="1" x14ac:dyDescent="0.25">
      <c r="A38" s="112" t="s">
        <v>52</v>
      </c>
      <c r="B38" s="196" t="s">
        <v>57</v>
      </c>
      <c r="C38" s="196"/>
      <c r="D38" s="196"/>
      <c r="E38" s="196"/>
      <c r="F38" s="196"/>
      <c r="G38" s="137" t="s">
        <v>52</v>
      </c>
      <c r="H38" s="196" t="s">
        <v>60</v>
      </c>
      <c r="I38" s="196"/>
    </row>
    <row r="39" spans="1:9" ht="38.450000000000003" customHeight="1" x14ac:dyDescent="0.25">
      <c r="A39" s="53" t="s">
        <v>54</v>
      </c>
      <c r="B39" s="198" t="s">
        <v>103</v>
      </c>
      <c r="C39" s="198"/>
      <c r="D39" s="198"/>
      <c r="E39" s="198"/>
      <c r="F39" s="198"/>
      <c r="G39" s="137" t="s">
        <v>54</v>
      </c>
      <c r="H39" s="196" t="s">
        <v>89</v>
      </c>
      <c r="I39" s="196"/>
    </row>
    <row r="40" spans="1:9" x14ac:dyDescent="0.25">
      <c r="A40" s="202" t="s">
        <v>27</v>
      </c>
      <c r="B40" s="202"/>
      <c r="C40" s="202"/>
      <c r="D40" s="202"/>
      <c r="E40" s="202"/>
      <c r="F40" s="202"/>
      <c r="G40" s="202" t="s">
        <v>28</v>
      </c>
      <c r="H40" s="202"/>
      <c r="I40" s="202"/>
    </row>
    <row r="41" spans="1:9" ht="72" customHeight="1" x14ac:dyDescent="0.25">
      <c r="A41" s="53" t="s">
        <v>30</v>
      </c>
      <c r="B41" s="196" t="s">
        <v>53</v>
      </c>
      <c r="C41" s="198"/>
      <c r="D41" s="198"/>
      <c r="E41" s="198"/>
      <c r="F41" s="198"/>
      <c r="G41" s="53" t="s">
        <v>30</v>
      </c>
      <c r="H41" s="197" t="s">
        <v>50</v>
      </c>
      <c r="I41" s="205"/>
    </row>
    <row r="42" spans="1:9" ht="65.45" customHeight="1" x14ac:dyDescent="0.25">
      <c r="A42" s="53" t="s">
        <v>31</v>
      </c>
      <c r="B42" s="196" t="s">
        <v>104</v>
      </c>
      <c r="C42" s="198"/>
      <c r="D42" s="198"/>
      <c r="E42" s="198"/>
      <c r="F42" s="198"/>
      <c r="G42" s="53" t="s">
        <v>31</v>
      </c>
      <c r="H42" s="197" t="s">
        <v>49</v>
      </c>
      <c r="I42" s="205"/>
    </row>
    <row r="43" spans="1:9" ht="53.45" customHeight="1" x14ac:dyDescent="0.25">
      <c r="A43" s="53" t="s">
        <v>32</v>
      </c>
      <c r="B43" s="196" t="s">
        <v>51</v>
      </c>
      <c r="C43" s="198"/>
      <c r="D43" s="198"/>
      <c r="E43" s="198"/>
      <c r="F43" s="198"/>
      <c r="G43" s="53" t="s">
        <v>32</v>
      </c>
      <c r="H43" s="197" t="s">
        <v>58</v>
      </c>
      <c r="I43" s="197"/>
    </row>
  </sheetData>
  <mergeCells count="42">
    <mergeCell ref="B43:F43"/>
    <mergeCell ref="H37:I37"/>
    <mergeCell ref="H35:I35"/>
    <mergeCell ref="H43:I43"/>
    <mergeCell ref="B41:F41"/>
    <mergeCell ref="B42:F42"/>
    <mergeCell ref="A40:F40"/>
    <mergeCell ref="G40:I40"/>
    <mergeCell ref="H41:I41"/>
    <mergeCell ref="H42:I42"/>
    <mergeCell ref="A1:I1"/>
    <mergeCell ref="A3:I3"/>
    <mergeCell ref="A4:I16"/>
    <mergeCell ref="A31:I31"/>
    <mergeCell ref="A32:F32"/>
    <mergeCell ref="G32:I32"/>
    <mergeCell ref="A17:I17"/>
    <mergeCell ref="A21:I21"/>
    <mergeCell ref="A19:I19"/>
    <mergeCell ref="A20:I20"/>
    <mergeCell ref="A22:I22"/>
    <mergeCell ref="A23:I23"/>
    <mergeCell ref="A24:I24"/>
    <mergeCell ref="A25:I25"/>
    <mergeCell ref="A26:I26"/>
    <mergeCell ref="A27:I27"/>
    <mergeCell ref="A18:I18"/>
    <mergeCell ref="A29:I29"/>
    <mergeCell ref="A28:I28"/>
    <mergeCell ref="H38:I38"/>
    <mergeCell ref="H39:I39"/>
    <mergeCell ref="B38:F38"/>
    <mergeCell ref="B39:F39"/>
    <mergeCell ref="H36:I36"/>
    <mergeCell ref="B36:F36"/>
    <mergeCell ref="H34:I34"/>
    <mergeCell ref="B33:F33"/>
    <mergeCell ref="B34:F34"/>
    <mergeCell ref="B35:F35"/>
    <mergeCell ref="B37:F37"/>
    <mergeCell ref="H33:I33"/>
    <mergeCell ref="A30:I30"/>
  </mergeCells>
  <pageMargins left="0.25" right="0.25"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view="pageBreakPreview" zoomScale="90" zoomScaleNormal="110" zoomScaleSheetLayoutView="90" workbookViewId="0">
      <selection activeCell="M37" sqref="M37"/>
    </sheetView>
  </sheetViews>
  <sheetFormatPr defaultRowHeight="15" x14ac:dyDescent="0.25"/>
  <cols>
    <col min="13" max="14" width="7.28515625" customWidth="1"/>
    <col min="15" max="15" width="6.5703125" customWidth="1"/>
  </cols>
  <sheetData>
    <row r="1" spans="1:17" x14ac:dyDescent="0.25">
      <c r="A1" s="23"/>
      <c r="B1" s="23"/>
      <c r="C1" s="23"/>
      <c r="D1" s="23"/>
      <c r="E1" s="23"/>
      <c r="F1" s="23"/>
      <c r="G1" s="23"/>
      <c r="H1" s="23"/>
      <c r="I1" s="23"/>
      <c r="J1" s="23"/>
      <c r="K1" s="23"/>
      <c r="L1" s="23"/>
      <c r="M1" s="23"/>
      <c r="N1" s="23"/>
      <c r="O1" s="23"/>
      <c r="P1" s="23"/>
    </row>
    <row r="2" spans="1:17" x14ac:dyDescent="0.25">
      <c r="A2" s="23"/>
      <c r="B2" s="23"/>
      <c r="C2" s="23"/>
      <c r="D2" s="23"/>
      <c r="E2" s="23"/>
      <c r="F2" s="23"/>
      <c r="G2" s="23"/>
      <c r="H2" s="23"/>
      <c r="I2" s="23"/>
      <c r="J2" s="23"/>
      <c r="K2" s="23"/>
      <c r="L2" s="23"/>
      <c r="M2" s="23"/>
      <c r="N2" s="23"/>
      <c r="O2" s="23"/>
      <c r="P2" s="23"/>
    </row>
    <row r="3" spans="1:17" x14ac:dyDescent="0.25">
      <c r="A3" s="23"/>
      <c r="B3" s="23"/>
      <c r="C3" s="23"/>
      <c r="D3" s="23"/>
      <c r="E3" s="23"/>
      <c r="F3" s="23"/>
      <c r="G3" s="23"/>
      <c r="H3" s="23"/>
      <c r="I3" s="23"/>
      <c r="J3" s="23"/>
      <c r="K3" s="23"/>
      <c r="L3" s="23"/>
      <c r="M3" s="23"/>
      <c r="N3" s="23"/>
      <c r="O3" s="23"/>
      <c r="P3" s="23"/>
    </row>
    <row r="4" spans="1:17" ht="30.6" customHeight="1" x14ac:dyDescent="0.25">
      <c r="A4" s="187" t="s">
        <v>29</v>
      </c>
      <c r="B4" s="187"/>
      <c r="C4" s="187"/>
      <c r="D4" s="187"/>
      <c r="E4" s="187"/>
      <c r="F4" s="187"/>
      <c r="G4" s="187"/>
      <c r="H4" s="187"/>
      <c r="I4" s="187"/>
      <c r="J4" s="187"/>
      <c r="K4" s="187"/>
      <c r="L4" s="187"/>
      <c r="M4" s="23"/>
      <c r="N4" s="23"/>
      <c r="O4" s="23"/>
      <c r="P4" s="23"/>
    </row>
    <row r="5" spans="1:17" ht="15.75" thickBot="1" x14ac:dyDescent="0.3">
      <c r="A5" s="23"/>
      <c r="B5" s="23"/>
      <c r="C5" s="23"/>
      <c r="D5" s="23"/>
      <c r="E5" s="23"/>
      <c r="F5" s="23"/>
      <c r="G5" s="23"/>
      <c r="H5" s="23"/>
      <c r="I5" s="23"/>
      <c r="J5" s="23"/>
      <c r="K5" s="23"/>
      <c r="L5" s="23"/>
      <c r="M5" s="23"/>
      <c r="N5" s="23"/>
      <c r="O5" s="23"/>
      <c r="P5" s="23"/>
    </row>
    <row r="6" spans="1:17" ht="45.75" customHeight="1" thickBot="1" x14ac:dyDescent="0.3">
      <c r="A6" s="209" t="s">
        <v>82</v>
      </c>
      <c r="B6" s="210"/>
      <c r="C6" s="210"/>
      <c r="D6" s="210"/>
      <c r="E6" s="210"/>
      <c r="F6" s="210"/>
      <c r="G6" s="210"/>
      <c r="H6" s="210"/>
      <c r="I6" s="210"/>
      <c r="J6" s="210"/>
      <c r="K6" s="210"/>
      <c r="L6" s="211"/>
      <c r="M6" s="23"/>
      <c r="N6" s="23"/>
      <c r="O6" s="23"/>
      <c r="P6" s="23"/>
    </row>
    <row r="7" spans="1:17" ht="14.45" customHeight="1" x14ac:dyDescent="0.25">
      <c r="A7" s="216" t="s">
        <v>133</v>
      </c>
      <c r="B7" s="217"/>
      <c r="C7" s="217"/>
      <c r="D7" s="217"/>
      <c r="E7" s="217"/>
      <c r="F7" s="217"/>
      <c r="G7" s="217"/>
      <c r="H7" s="217"/>
      <c r="I7" s="217"/>
      <c r="J7" s="217"/>
      <c r="K7" s="217"/>
      <c r="L7" s="218"/>
      <c r="M7" s="23"/>
      <c r="N7" s="23"/>
      <c r="O7" s="23"/>
      <c r="P7" s="23"/>
    </row>
    <row r="8" spans="1:17" x14ac:dyDescent="0.25">
      <c r="A8" s="219"/>
      <c r="B8" s="220"/>
      <c r="C8" s="220"/>
      <c r="D8" s="220"/>
      <c r="E8" s="220"/>
      <c r="F8" s="220"/>
      <c r="G8" s="220"/>
      <c r="H8" s="220"/>
      <c r="I8" s="220"/>
      <c r="J8" s="220"/>
      <c r="K8" s="220"/>
      <c r="L8" s="221"/>
      <c r="M8" s="23"/>
      <c r="N8" s="23"/>
      <c r="O8" s="23"/>
      <c r="P8" s="23"/>
    </row>
    <row r="9" spans="1:17" x14ac:dyDescent="0.25">
      <c r="A9" s="219"/>
      <c r="B9" s="220"/>
      <c r="C9" s="220"/>
      <c r="D9" s="220"/>
      <c r="E9" s="220"/>
      <c r="F9" s="220"/>
      <c r="G9" s="220"/>
      <c r="H9" s="220"/>
      <c r="I9" s="220"/>
      <c r="J9" s="220"/>
      <c r="K9" s="220"/>
      <c r="L9" s="221"/>
      <c r="M9" s="23"/>
      <c r="N9" s="23"/>
      <c r="O9" s="23"/>
      <c r="P9" s="23"/>
    </row>
    <row r="10" spans="1:17" x14ac:dyDescent="0.25">
      <c r="A10" s="219"/>
      <c r="B10" s="220"/>
      <c r="C10" s="220"/>
      <c r="D10" s="220"/>
      <c r="E10" s="220"/>
      <c r="F10" s="220"/>
      <c r="G10" s="220"/>
      <c r="H10" s="220"/>
      <c r="I10" s="220"/>
      <c r="J10" s="220"/>
      <c r="K10" s="220"/>
      <c r="L10" s="221"/>
      <c r="M10" s="23"/>
      <c r="N10" s="23"/>
      <c r="O10" s="23"/>
      <c r="P10" s="23"/>
    </row>
    <row r="11" spans="1:17" ht="111" customHeight="1" x14ac:dyDescent="0.25">
      <c r="A11" s="219"/>
      <c r="B11" s="220"/>
      <c r="C11" s="220"/>
      <c r="D11" s="220"/>
      <c r="E11" s="220"/>
      <c r="F11" s="220"/>
      <c r="G11" s="220"/>
      <c r="H11" s="220"/>
      <c r="I11" s="220"/>
      <c r="J11" s="220"/>
      <c r="K11" s="220"/>
      <c r="L11" s="221"/>
      <c r="M11" s="230"/>
      <c r="N11" s="231"/>
      <c r="O11" s="231"/>
      <c r="P11" s="231"/>
      <c r="Q11" s="105"/>
    </row>
    <row r="12" spans="1:17" ht="31.15" customHeight="1" x14ac:dyDescent="0.25">
      <c r="A12" s="219"/>
      <c r="B12" s="220"/>
      <c r="C12" s="220"/>
      <c r="D12" s="220"/>
      <c r="E12" s="220"/>
      <c r="F12" s="220"/>
      <c r="G12" s="220"/>
      <c r="H12" s="220"/>
      <c r="I12" s="220"/>
      <c r="J12" s="220"/>
      <c r="K12" s="220"/>
      <c r="L12" s="221"/>
      <c r="M12" s="23"/>
      <c r="N12" s="23"/>
      <c r="O12" s="23"/>
      <c r="P12" s="23"/>
    </row>
    <row r="13" spans="1:17" ht="37.9" customHeight="1" x14ac:dyDescent="0.25">
      <c r="A13" s="219"/>
      <c r="B13" s="220"/>
      <c r="C13" s="220"/>
      <c r="D13" s="220"/>
      <c r="E13" s="220"/>
      <c r="F13" s="220"/>
      <c r="G13" s="220"/>
      <c r="H13" s="220"/>
      <c r="I13" s="220"/>
      <c r="J13" s="220"/>
      <c r="K13" s="220"/>
      <c r="L13" s="221"/>
      <c r="M13" s="23"/>
      <c r="N13" s="23"/>
      <c r="O13" s="23"/>
      <c r="P13" s="23"/>
    </row>
    <row r="14" spans="1:17" ht="88.9" customHeight="1" thickBot="1" x14ac:dyDescent="0.3">
      <c r="A14" s="222"/>
      <c r="B14" s="223"/>
      <c r="C14" s="223"/>
      <c r="D14" s="223"/>
      <c r="E14" s="223"/>
      <c r="F14" s="223"/>
      <c r="G14" s="223"/>
      <c r="H14" s="223"/>
      <c r="I14" s="223"/>
      <c r="J14" s="223"/>
      <c r="K14" s="223"/>
      <c r="L14" s="224"/>
      <c r="M14" s="23"/>
      <c r="N14" s="23"/>
      <c r="O14" s="23"/>
      <c r="P14" s="23"/>
    </row>
    <row r="15" spans="1:17" ht="15.75" thickBot="1" x14ac:dyDescent="0.3">
      <c r="A15" s="23"/>
      <c r="B15" s="23"/>
      <c r="C15" s="23"/>
      <c r="D15" s="23"/>
      <c r="E15" s="23"/>
      <c r="F15" s="23"/>
      <c r="G15" s="23"/>
      <c r="H15" s="23"/>
      <c r="I15" s="23"/>
      <c r="J15" s="23"/>
      <c r="K15" s="23"/>
      <c r="L15" s="23"/>
      <c r="M15" s="23"/>
      <c r="N15" s="23"/>
      <c r="O15" s="23"/>
      <c r="P15" s="23"/>
    </row>
    <row r="16" spans="1:17" ht="15.75" thickBot="1" x14ac:dyDescent="0.3">
      <c r="A16" s="212" t="s">
        <v>42</v>
      </c>
      <c r="B16" s="213"/>
      <c r="C16" s="213"/>
      <c r="D16" s="213"/>
      <c r="E16" s="213"/>
      <c r="F16" s="214"/>
      <c r="G16" s="212" t="s">
        <v>43</v>
      </c>
      <c r="H16" s="213"/>
      <c r="I16" s="213"/>
      <c r="J16" s="213"/>
      <c r="K16" s="213"/>
      <c r="L16" s="214"/>
      <c r="M16" s="23"/>
      <c r="N16" s="23"/>
      <c r="O16" s="23"/>
      <c r="P16" s="23"/>
    </row>
    <row r="17" spans="1:16" x14ac:dyDescent="0.25">
      <c r="A17" s="215" t="s">
        <v>106</v>
      </c>
      <c r="B17" s="215"/>
      <c r="C17" s="215"/>
      <c r="D17" s="215"/>
      <c r="E17" s="215"/>
      <c r="F17" s="215"/>
      <c r="G17" s="215" t="s">
        <v>107</v>
      </c>
      <c r="H17" s="215"/>
      <c r="I17" s="215"/>
      <c r="J17" s="215"/>
      <c r="K17" s="215"/>
      <c r="L17" s="215"/>
      <c r="M17" s="23"/>
      <c r="N17" s="23"/>
      <c r="O17" s="23"/>
      <c r="P17" s="23"/>
    </row>
    <row r="18" spans="1:16" x14ac:dyDescent="0.25">
      <c r="A18" s="197"/>
      <c r="B18" s="197"/>
      <c r="C18" s="197"/>
      <c r="D18" s="197"/>
      <c r="E18" s="197"/>
      <c r="F18" s="197"/>
      <c r="G18" s="197"/>
      <c r="H18" s="197"/>
      <c r="I18" s="197"/>
      <c r="J18" s="197"/>
      <c r="K18" s="197"/>
      <c r="L18" s="197"/>
      <c r="M18" s="23"/>
      <c r="N18" s="23"/>
      <c r="O18" s="23"/>
      <c r="P18" s="23"/>
    </row>
    <row r="19" spans="1:16" ht="33" customHeight="1" x14ac:dyDescent="0.25">
      <c r="A19" s="197"/>
      <c r="B19" s="197"/>
      <c r="C19" s="197"/>
      <c r="D19" s="197"/>
      <c r="E19" s="197"/>
      <c r="F19" s="197"/>
      <c r="G19" s="197"/>
      <c r="H19" s="197"/>
      <c r="I19" s="197"/>
      <c r="J19" s="197"/>
      <c r="K19" s="197"/>
      <c r="L19" s="197"/>
      <c r="M19" s="23"/>
      <c r="N19" s="23"/>
      <c r="O19" s="23"/>
      <c r="P19" s="23"/>
    </row>
    <row r="20" spans="1:16" ht="33" customHeight="1" x14ac:dyDescent="0.25">
      <c r="A20" s="197"/>
      <c r="B20" s="197"/>
      <c r="C20" s="197"/>
      <c r="D20" s="197"/>
      <c r="E20" s="197"/>
      <c r="F20" s="197"/>
      <c r="G20" s="197"/>
      <c r="H20" s="197"/>
      <c r="I20" s="197"/>
      <c r="J20" s="197"/>
      <c r="K20" s="197"/>
      <c r="L20" s="197"/>
      <c r="M20" s="23"/>
      <c r="N20" s="23"/>
      <c r="O20" s="23"/>
      <c r="P20" s="23"/>
    </row>
    <row r="21" spans="1:16" ht="42.6" customHeight="1" x14ac:dyDescent="0.25">
      <c r="A21" s="197"/>
      <c r="B21" s="197"/>
      <c r="C21" s="197"/>
      <c r="D21" s="197"/>
      <c r="E21" s="197"/>
      <c r="F21" s="197"/>
      <c r="G21" s="197"/>
      <c r="H21" s="197"/>
      <c r="I21" s="197"/>
      <c r="J21" s="197"/>
      <c r="K21" s="197"/>
      <c r="L21" s="197"/>
      <c r="M21" s="23"/>
      <c r="N21" s="23"/>
      <c r="O21" s="23"/>
      <c r="P21" s="23"/>
    </row>
    <row r="22" spans="1:16" ht="15.75" thickBot="1" x14ac:dyDescent="0.3">
      <c r="A22" s="23"/>
      <c r="B22" s="23"/>
      <c r="C22" s="23"/>
      <c r="D22" s="23"/>
      <c r="E22" s="23"/>
      <c r="F22" s="23"/>
      <c r="G22" s="23"/>
      <c r="H22" s="23"/>
      <c r="I22" s="23"/>
      <c r="J22" s="23"/>
      <c r="K22" s="23"/>
      <c r="L22" s="23"/>
      <c r="M22" s="23"/>
      <c r="N22" s="23"/>
      <c r="O22" s="23"/>
      <c r="P22" s="23"/>
    </row>
    <row r="23" spans="1:16" ht="50.45" customHeight="1" x14ac:dyDescent="0.25">
      <c r="A23" s="24"/>
      <c r="B23" s="228" t="s">
        <v>34</v>
      </c>
      <c r="C23" s="228"/>
      <c r="D23" s="228"/>
      <c r="E23" s="228"/>
      <c r="F23" s="228"/>
      <c r="G23" s="228"/>
      <c r="H23" s="114" t="s">
        <v>128</v>
      </c>
      <c r="I23" s="116" t="s">
        <v>129</v>
      </c>
      <c r="J23" s="23"/>
      <c r="K23" s="23"/>
      <c r="L23" s="23"/>
      <c r="M23" s="23"/>
      <c r="N23" s="23"/>
      <c r="O23" s="23"/>
      <c r="P23" s="23"/>
    </row>
    <row r="24" spans="1:16" ht="54" customHeight="1" x14ac:dyDescent="0.25">
      <c r="A24" s="35" t="s">
        <v>30</v>
      </c>
      <c r="B24" s="197" t="s">
        <v>69</v>
      </c>
      <c r="C24" s="197"/>
      <c r="D24" s="197"/>
      <c r="E24" s="197"/>
      <c r="F24" s="197"/>
      <c r="G24" s="197"/>
      <c r="H24" s="38">
        <v>0</v>
      </c>
      <c r="I24" s="39">
        <v>40</v>
      </c>
      <c r="J24" s="23"/>
      <c r="K24" s="23"/>
      <c r="L24" s="23"/>
      <c r="M24" s="23"/>
      <c r="N24" s="23"/>
      <c r="O24" s="23"/>
      <c r="P24" s="23"/>
    </row>
    <row r="25" spans="1:16" ht="15.75" thickBot="1" x14ac:dyDescent="0.3">
      <c r="A25" s="25" t="s">
        <v>31</v>
      </c>
      <c r="B25" s="229" t="s">
        <v>73</v>
      </c>
      <c r="C25" s="229"/>
      <c r="D25" s="229"/>
      <c r="E25" s="229"/>
      <c r="F25" s="229"/>
      <c r="G25" s="229"/>
      <c r="H25" s="37">
        <v>0</v>
      </c>
      <c r="I25" s="40">
        <v>4</v>
      </c>
      <c r="J25" s="23"/>
      <c r="K25" s="23"/>
      <c r="L25" s="23"/>
      <c r="M25" s="23"/>
      <c r="N25" s="23"/>
      <c r="O25" s="23"/>
      <c r="P25" s="23"/>
    </row>
    <row r="26" spans="1:16" ht="15.75" thickBot="1" x14ac:dyDescent="0.3">
      <c r="A26" s="23"/>
      <c r="B26" s="23"/>
      <c r="C26" s="23"/>
      <c r="D26" s="23"/>
      <c r="E26" s="23"/>
      <c r="F26" s="23"/>
      <c r="G26" s="23"/>
      <c r="H26" s="23"/>
      <c r="I26" s="23"/>
      <c r="J26" s="23"/>
      <c r="K26" s="23"/>
      <c r="L26" s="23"/>
      <c r="M26" s="23"/>
      <c r="N26" s="23"/>
      <c r="O26" s="23"/>
      <c r="P26" s="23"/>
    </row>
    <row r="27" spans="1:16" ht="33.75" customHeight="1" thickBot="1" x14ac:dyDescent="0.3">
      <c r="A27" s="225" t="s">
        <v>76</v>
      </c>
      <c r="B27" s="226"/>
      <c r="C27" s="226"/>
      <c r="D27" s="226"/>
      <c r="E27" s="226"/>
      <c r="F27" s="226"/>
      <c r="G27" s="226"/>
      <c r="H27" s="226"/>
      <c r="I27" s="226"/>
      <c r="J27" s="226"/>
      <c r="K27" s="226"/>
      <c r="L27" s="227"/>
      <c r="M27" s="23"/>
      <c r="N27" s="23"/>
      <c r="O27" s="23"/>
      <c r="P27" s="23"/>
    </row>
    <row r="28" spans="1:16" ht="14.45" customHeight="1" x14ac:dyDescent="0.25">
      <c r="A28" s="244" t="s">
        <v>130</v>
      </c>
      <c r="B28" s="245"/>
      <c r="C28" s="245"/>
      <c r="D28" s="245"/>
      <c r="E28" s="245"/>
      <c r="F28" s="245"/>
      <c r="G28" s="245"/>
      <c r="H28" s="245"/>
      <c r="I28" s="245"/>
      <c r="J28" s="245"/>
      <c r="K28" s="245"/>
      <c r="L28" s="246"/>
      <c r="M28" s="232"/>
      <c r="N28" s="23"/>
      <c r="O28" s="23"/>
      <c r="P28" s="23"/>
    </row>
    <row r="29" spans="1:16" x14ac:dyDescent="0.25">
      <c r="A29" s="247"/>
      <c r="B29" s="248"/>
      <c r="C29" s="248"/>
      <c r="D29" s="248"/>
      <c r="E29" s="248"/>
      <c r="F29" s="248"/>
      <c r="G29" s="248"/>
      <c r="H29" s="248"/>
      <c r="I29" s="248"/>
      <c r="J29" s="248"/>
      <c r="K29" s="248"/>
      <c r="L29" s="249"/>
      <c r="M29" s="232"/>
      <c r="N29" s="23"/>
      <c r="O29" s="23"/>
      <c r="P29" s="23"/>
    </row>
    <row r="30" spans="1:16" x14ac:dyDescent="0.25">
      <c r="A30" s="247"/>
      <c r="B30" s="248"/>
      <c r="C30" s="248"/>
      <c r="D30" s="248"/>
      <c r="E30" s="248"/>
      <c r="F30" s="248"/>
      <c r="G30" s="248"/>
      <c r="H30" s="248"/>
      <c r="I30" s="248"/>
      <c r="J30" s="248"/>
      <c r="K30" s="248"/>
      <c r="L30" s="249"/>
      <c r="M30" s="232"/>
      <c r="N30" s="23"/>
      <c r="O30" s="23"/>
      <c r="P30" s="23"/>
    </row>
    <row r="31" spans="1:16" x14ac:dyDescent="0.25">
      <c r="A31" s="247"/>
      <c r="B31" s="248"/>
      <c r="C31" s="248"/>
      <c r="D31" s="248"/>
      <c r="E31" s="248"/>
      <c r="F31" s="248"/>
      <c r="G31" s="248"/>
      <c r="H31" s="248"/>
      <c r="I31" s="248"/>
      <c r="J31" s="248"/>
      <c r="K31" s="248"/>
      <c r="L31" s="249"/>
      <c r="M31" s="232"/>
      <c r="N31" s="23"/>
      <c r="O31" s="23"/>
      <c r="P31" s="23"/>
    </row>
    <row r="32" spans="1:16" ht="57" customHeight="1" x14ac:dyDescent="0.25">
      <c r="A32" s="247"/>
      <c r="B32" s="248"/>
      <c r="C32" s="248"/>
      <c r="D32" s="248"/>
      <c r="E32" s="248"/>
      <c r="F32" s="248"/>
      <c r="G32" s="248"/>
      <c r="H32" s="248"/>
      <c r="I32" s="248"/>
      <c r="J32" s="248"/>
      <c r="K32" s="248"/>
      <c r="L32" s="249"/>
      <c r="M32" s="232"/>
      <c r="N32" s="23"/>
      <c r="O32" s="23"/>
      <c r="P32" s="23"/>
    </row>
    <row r="33" spans="1:16" ht="97.5" customHeight="1" thickBot="1" x14ac:dyDescent="0.3">
      <c r="A33" s="250"/>
      <c r="B33" s="251"/>
      <c r="C33" s="251"/>
      <c r="D33" s="251"/>
      <c r="E33" s="251"/>
      <c r="F33" s="251"/>
      <c r="G33" s="251"/>
      <c r="H33" s="251"/>
      <c r="I33" s="251"/>
      <c r="J33" s="251"/>
      <c r="K33" s="251"/>
      <c r="L33" s="252"/>
      <c r="M33" s="232"/>
      <c r="N33" s="23"/>
      <c r="O33" s="23"/>
      <c r="P33" s="23"/>
    </row>
    <row r="34" spans="1:16" ht="15.75" thickBot="1" x14ac:dyDescent="0.3">
      <c r="A34" s="23"/>
      <c r="B34" s="23"/>
      <c r="C34" s="23"/>
      <c r="D34" s="23"/>
      <c r="E34" s="23"/>
      <c r="F34" s="23"/>
      <c r="G34" s="23"/>
      <c r="H34" s="23"/>
      <c r="I34" s="23"/>
      <c r="J34" s="23"/>
      <c r="K34" s="23"/>
      <c r="L34" s="23"/>
      <c r="M34" s="23"/>
      <c r="N34" s="23"/>
      <c r="O34" s="23"/>
      <c r="P34" s="23"/>
    </row>
    <row r="35" spans="1:16" ht="30" x14ac:dyDescent="0.25">
      <c r="A35" s="24"/>
      <c r="B35" s="259" t="s">
        <v>37</v>
      </c>
      <c r="C35" s="259"/>
      <c r="D35" s="259"/>
      <c r="E35" s="259"/>
      <c r="F35" s="259"/>
      <c r="G35" s="259"/>
      <c r="H35" s="26" t="s">
        <v>35</v>
      </c>
      <c r="I35" s="28">
        <v>2023</v>
      </c>
      <c r="J35" s="28">
        <v>2024</v>
      </c>
      <c r="K35" s="28">
        <v>2025</v>
      </c>
      <c r="L35" s="28">
        <v>2026</v>
      </c>
      <c r="M35" s="28">
        <v>2027</v>
      </c>
      <c r="N35" s="28">
        <v>2028</v>
      </c>
      <c r="O35" s="28">
        <v>2029</v>
      </c>
      <c r="P35" s="27" t="s">
        <v>36</v>
      </c>
    </row>
    <row r="36" spans="1:16" ht="28.15" customHeight="1" x14ac:dyDescent="0.25">
      <c r="A36" s="35" t="s">
        <v>30</v>
      </c>
      <c r="B36" s="197" t="s">
        <v>70</v>
      </c>
      <c r="C36" s="197"/>
      <c r="D36" s="197"/>
      <c r="E36" s="197"/>
      <c r="F36" s="197"/>
      <c r="G36" s="197"/>
      <c r="H36" s="53"/>
      <c r="I36" s="53"/>
      <c r="J36" s="53"/>
      <c r="K36" s="53"/>
      <c r="L36" s="53"/>
      <c r="M36" s="53">
        <v>2</v>
      </c>
      <c r="N36" s="53">
        <v>1</v>
      </c>
      <c r="O36" s="53">
        <v>1</v>
      </c>
      <c r="P36" s="168">
        <f>+O36+N36+M36</f>
        <v>4</v>
      </c>
    </row>
    <row r="37" spans="1:16" ht="31.5" customHeight="1" x14ac:dyDescent="0.25">
      <c r="A37" s="35" t="s">
        <v>31</v>
      </c>
      <c r="B37" s="197" t="s">
        <v>71</v>
      </c>
      <c r="C37" s="197"/>
      <c r="D37" s="197"/>
      <c r="E37" s="197"/>
      <c r="F37" s="197"/>
      <c r="G37" s="197"/>
      <c r="H37" s="53"/>
      <c r="I37" s="53"/>
      <c r="J37" s="53"/>
      <c r="K37" s="53"/>
      <c r="L37" s="53"/>
      <c r="M37" s="53"/>
      <c r="N37" s="53"/>
      <c r="O37" s="53">
        <v>2</v>
      </c>
      <c r="P37" s="168">
        <v>2</v>
      </c>
    </row>
    <row r="38" spans="1:16" ht="31.9" customHeight="1" x14ac:dyDescent="0.25">
      <c r="A38" s="35" t="s">
        <v>32</v>
      </c>
      <c r="B38" s="197" t="s">
        <v>72</v>
      </c>
      <c r="C38" s="197"/>
      <c r="D38" s="197"/>
      <c r="E38" s="197"/>
      <c r="F38" s="197"/>
      <c r="G38" s="197"/>
      <c r="H38" s="53"/>
      <c r="I38" s="53"/>
      <c r="J38" s="53"/>
      <c r="K38" s="53"/>
      <c r="L38" s="53"/>
      <c r="M38" s="53"/>
      <c r="N38" s="53"/>
      <c r="O38" s="53">
        <v>2</v>
      </c>
      <c r="P38" s="168">
        <v>2</v>
      </c>
    </row>
    <row r="39" spans="1:16" ht="27" customHeight="1" thickBot="1" x14ac:dyDescent="0.3">
      <c r="A39" s="36" t="s">
        <v>33</v>
      </c>
      <c r="B39" s="206" t="s">
        <v>105</v>
      </c>
      <c r="C39" s="207"/>
      <c r="D39" s="207"/>
      <c r="E39" s="207"/>
      <c r="F39" s="207"/>
      <c r="G39" s="208"/>
      <c r="H39" s="54"/>
      <c r="I39" s="54"/>
      <c r="J39" s="54"/>
      <c r="K39" s="54">
        <v>15</v>
      </c>
      <c r="L39" s="54">
        <v>16</v>
      </c>
      <c r="M39" s="54">
        <v>12</v>
      </c>
      <c r="N39" s="54">
        <v>5</v>
      </c>
      <c r="O39" s="54"/>
      <c r="P39" s="169">
        <f>+O39+N39+M39+L39+K39</f>
        <v>48</v>
      </c>
    </row>
    <row r="40" spans="1:16" ht="27" customHeight="1" x14ac:dyDescent="0.25">
      <c r="A40" s="113"/>
      <c r="B40" s="117"/>
      <c r="C40" s="117"/>
      <c r="D40" s="117"/>
      <c r="E40" s="117"/>
      <c r="F40" s="117"/>
      <c r="G40" s="117"/>
      <c r="H40" s="113"/>
      <c r="I40" s="113"/>
      <c r="J40" s="113"/>
      <c r="K40" s="113"/>
      <c r="L40" s="113"/>
      <c r="M40" s="113"/>
      <c r="N40" s="113"/>
      <c r="O40" s="113"/>
      <c r="P40" s="113"/>
    </row>
    <row r="41" spans="1:16" x14ac:dyDescent="0.25">
      <c r="A41" s="118"/>
      <c r="B41" s="119"/>
      <c r="C41" s="119"/>
      <c r="D41" s="119"/>
      <c r="E41" s="119"/>
      <c r="F41" s="119"/>
      <c r="G41" s="119"/>
      <c r="H41" s="118"/>
      <c r="I41" s="118"/>
      <c r="J41" s="118"/>
      <c r="K41" s="118"/>
      <c r="L41" s="118"/>
      <c r="M41" s="23"/>
      <c r="N41" s="23"/>
      <c r="O41" s="23"/>
      <c r="P41" s="23"/>
    </row>
    <row r="42" spans="1:16" ht="15.75" thickBot="1" x14ac:dyDescent="0.3">
      <c r="A42" s="118"/>
      <c r="B42" s="119"/>
      <c r="C42" s="119"/>
      <c r="D42" s="119"/>
      <c r="E42" s="119"/>
      <c r="F42" s="119"/>
      <c r="G42" s="119"/>
      <c r="H42" s="118"/>
      <c r="I42" s="118"/>
      <c r="J42" s="118"/>
      <c r="K42" s="118"/>
      <c r="L42" s="118"/>
      <c r="M42" s="23"/>
      <c r="N42" s="23"/>
      <c r="O42" s="23"/>
      <c r="P42" s="23"/>
    </row>
    <row r="43" spans="1:16" ht="15.75" thickBot="1" x14ac:dyDescent="0.3">
      <c r="A43" s="253" t="s">
        <v>44</v>
      </c>
      <c r="B43" s="254"/>
      <c r="C43" s="254"/>
      <c r="D43" s="254"/>
      <c r="E43" s="254"/>
      <c r="F43" s="254"/>
      <c r="G43" s="254" t="s">
        <v>45</v>
      </c>
      <c r="H43" s="254"/>
      <c r="I43" s="254"/>
      <c r="J43" s="254"/>
      <c r="K43" s="254"/>
      <c r="L43" s="255"/>
      <c r="M43" s="23"/>
      <c r="N43" s="23"/>
      <c r="O43" s="23"/>
      <c r="P43" s="23"/>
    </row>
    <row r="44" spans="1:16" ht="22.5" customHeight="1" x14ac:dyDescent="0.25">
      <c r="A44" s="256" t="s">
        <v>108</v>
      </c>
      <c r="B44" s="257"/>
      <c r="C44" s="257"/>
      <c r="D44" s="257"/>
      <c r="E44" s="257"/>
      <c r="F44" s="257"/>
      <c r="G44" s="256" t="s">
        <v>93</v>
      </c>
      <c r="H44" s="257"/>
      <c r="I44" s="257"/>
      <c r="J44" s="257"/>
      <c r="K44" s="257"/>
      <c r="L44" s="257"/>
      <c r="M44" s="23"/>
      <c r="N44" s="23"/>
      <c r="O44" s="23"/>
      <c r="P44" s="23"/>
    </row>
    <row r="45" spans="1:16" ht="39.75" customHeight="1" x14ac:dyDescent="0.25">
      <c r="A45" s="258"/>
      <c r="B45" s="258"/>
      <c r="C45" s="258"/>
      <c r="D45" s="258"/>
      <c r="E45" s="258"/>
      <c r="F45" s="258"/>
      <c r="G45" s="258"/>
      <c r="H45" s="258"/>
      <c r="I45" s="258"/>
      <c r="J45" s="258"/>
      <c r="K45" s="258"/>
      <c r="L45" s="258"/>
      <c r="M45" s="23"/>
      <c r="N45" s="23"/>
      <c r="O45" s="23"/>
      <c r="P45" s="23"/>
    </row>
    <row r="46" spans="1:16" ht="34.5" customHeight="1" x14ac:dyDescent="0.25">
      <c r="A46" s="258"/>
      <c r="B46" s="258"/>
      <c r="C46" s="258"/>
      <c r="D46" s="258"/>
      <c r="E46" s="258"/>
      <c r="F46" s="258"/>
      <c r="G46" s="258"/>
      <c r="H46" s="258"/>
      <c r="I46" s="258"/>
      <c r="J46" s="258"/>
      <c r="K46" s="258"/>
      <c r="L46" s="258"/>
      <c r="M46" s="23"/>
      <c r="N46" s="23"/>
      <c r="O46" s="23"/>
      <c r="P46" s="23"/>
    </row>
    <row r="47" spans="1:16" ht="30" customHeight="1" x14ac:dyDescent="0.25">
      <c r="A47" s="258"/>
      <c r="B47" s="258"/>
      <c r="C47" s="258"/>
      <c r="D47" s="258"/>
      <c r="E47" s="258"/>
      <c r="F47" s="258"/>
      <c r="G47" s="258"/>
      <c r="H47" s="258"/>
      <c r="I47" s="258"/>
      <c r="J47" s="258"/>
      <c r="K47" s="258"/>
      <c r="L47" s="258"/>
      <c r="M47" s="23"/>
      <c r="N47" s="23"/>
      <c r="O47" s="23"/>
      <c r="P47" s="23"/>
    </row>
    <row r="48" spans="1:16" ht="75.599999999999994" customHeight="1" x14ac:dyDescent="0.25">
      <c r="A48" s="258"/>
      <c r="B48" s="258"/>
      <c r="C48" s="258"/>
      <c r="D48" s="258"/>
      <c r="E48" s="258"/>
      <c r="F48" s="258"/>
      <c r="G48" s="258"/>
      <c r="H48" s="258"/>
      <c r="I48" s="258"/>
      <c r="J48" s="258"/>
      <c r="K48" s="258"/>
      <c r="L48" s="258"/>
      <c r="M48" s="23"/>
      <c r="N48" s="23"/>
      <c r="O48" s="23"/>
      <c r="P48" s="23"/>
    </row>
    <row r="49" spans="1:16" x14ac:dyDescent="0.25">
      <c r="A49" s="23"/>
      <c r="B49" s="23"/>
      <c r="C49" s="23"/>
      <c r="D49" s="23"/>
      <c r="E49" s="23"/>
      <c r="F49" s="23"/>
      <c r="G49" s="23"/>
      <c r="H49" s="23"/>
      <c r="I49" s="23"/>
      <c r="J49" s="23"/>
      <c r="K49" s="23"/>
      <c r="L49" s="23"/>
      <c r="M49" s="23"/>
      <c r="N49" s="23"/>
      <c r="O49" s="23"/>
      <c r="P49" s="23"/>
    </row>
    <row r="50" spans="1:16" ht="15.75" thickBot="1" x14ac:dyDescent="0.3">
      <c r="A50" s="23"/>
      <c r="B50" s="23"/>
      <c r="C50" s="23"/>
      <c r="D50" s="23"/>
      <c r="E50" s="23"/>
      <c r="F50" s="23"/>
      <c r="G50" s="23"/>
      <c r="H50" s="23"/>
      <c r="I50" s="23"/>
      <c r="J50" s="23"/>
      <c r="K50" s="23"/>
      <c r="L50" s="23"/>
    </row>
    <row r="51" spans="1:16" ht="43.9" customHeight="1" thickBot="1" x14ac:dyDescent="0.3">
      <c r="A51" s="241" t="s">
        <v>77</v>
      </c>
      <c r="B51" s="242"/>
      <c r="C51" s="242"/>
      <c r="D51" s="242"/>
      <c r="E51" s="242"/>
      <c r="F51" s="242"/>
      <c r="G51" s="242"/>
      <c r="H51" s="242"/>
      <c r="I51" s="242"/>
      <c r="J51" s="242"/>
      <c r="K51" s="242"/>
      <c r="L51" s="243"/>
    </row>
    <row r="52" spans="1:16" ht="14.45" customHeight="1" x14ac:dyDescent="0.25">
      <c r="A52" s="216" t="s">
        <v>131</v>
      </c>
      <c r="B52" s="217"/>
      <c r="C52" s="217"/>
      <c r="D52" s="217"/>
      <c r="E52" s="217"/>
      <c r="F52" s="217"/>
      <c r="G52" s="217"/>
      <c r="H52" s="217"/>
      <c r="I52" s="217"/>
      <c r="J52" s="217"/>
      <c r="K52" s="217"/>
      <c r="L52" s="218"/>
    </row>
    <row r="53" spans="1:16" x14ac:dyDescent="0.25">
      <c r="A53" s="219"/>
      <c r="B53" s="220"/>
      <c r="C53" s="220"/>
      <c r="D53" s="220"/>
      <c r="E53" s="220"/>
      <c r="F53" s="220"/>
      <c r="G53" s="220"/>
      <c r="H53" s="220"/>
      <c r="I53" s="220"/>
      <c r="J53" s="220"/>
      <c r="K53" s="220"/>
      <c r="L53" s="221"/>
    </row>
    <row r="54" spans="1:16" x14ac:dyDescent="0.25">
      <c r="A54" s="219"/>
      <c r="B54" s="220"/>
      <c r="C54" s="220"/>
      <c r="D54" s="220"/>
      <c r="E54" s="220"/>
      <c r="F54" s="220"/>
      <c r="G54" s="220"/>
      <c r="H54" s="220"/>
      <c r="I54" s="220"/>
      <c r="J54" s="220"/>
      <c r="K54" s="220"/>
      <c r="L54" s="221"/>
    </row>
    <row r="55" spans="1:16" x14ac:dyDescent="0.25">
      <c r="A55" s="219"/>
      <c r="B55" s="220"/>
      <c r="C55" s="220"/>
      <c r="D55" s="220"/>
      <c r="E55" s="220"/>
      <c r="F55" s="220"/>
      <c r="G55" s="220"/>
      <c r="H55" s="220"/>
      <c r="I55" s="220"/>
      <c r="J55" s="220"/>
      <c r="K55" s="220"/>
      <c r="L55" s="221"/>
    </row>
    <row r="56" spans="1:16" x14ac:dyDescent="0.25">
      <c r="A56" s="219"/>
      <c r="B56" s="220"/>
      <c r="C56" s="220"/>
      <c r="D56" s="220"/>
      <c r="E56" s="220"/>
      <c r="F56" s="220"/>
      <c r="G56" s="220"/>
      <c r="H56" s="220"/>
      <c r="I56" s="220"/>
      <c r="J56" s="220"/>
      <c r="K56" s="220"/>
      <c r="L56" s="221"/>
    </row>
    <row r="57" spans="1:16" ht="58.5" customHeight="1" thickBot="1" x14ac:dyDescent="0.3">
      <c r="A57" s="222"/>
      <c r="B57" s="223"/>
      <c r="C57" s="223"/>
      <c r="D57" s="223"/>
      <c r="E57" s="223"/>
      <c r="F57" s="223"/>
      <c r="G57" s="223"/>
      <c r="H57" s="223"/>
      <c r="I57" s="223"/>
      <c r="J57" s="223"/>
      <c r="K57" s="223"/>
      <c r="L57" s="224"/>
    </row>
    <row r="58" spans="1:16" ht="15.75" thickBot="1" x14ac:dyDescent="0.3">
      <c r="A58" s="23"/>
      <c r="B58" s="23"/>
      <c r="C58" s="23"/>
      <c r="D58" s="23"/>
      <c r="E58" s="23"/>
      <c r="F58" s="23"/>
      <c r="G58" s="23"/>
      <c r="H58" s="23"/>
      <c r="I58" s="23"/>
      <c r="J58" s="23"/>
      <c r="K58" s="23"/>
      <c r="L58" s="23"/>
    </row>
    <row r="59" spans="1:16" ht="30" x14ac:dyDescent="0.25">
      <c r="A59" s="34"/>
      <c r="B59" s="238" t="s">
        <v>37</v>
      </c>
      <c r="C59" s="239"/>
      <c r="D59" s="239"/>
      <c r="E59" s="239"/>
      <c r="F59" s="239"/>
      <c r="G59" s="240"/>
      <c r="H59" s="114" t="s">
        <v>35</v>
      </c>
      <c r="I59" s="115">
        <v>2023</v>
      </c>
      <c r="J59" s="115">
        <v>2024</v>
      </c>
      <c r="K59" s="115">
        <v>2025</v>
      </c>
      <c r="L59" s="115">
        <v>2026</v>
      </c>
      <c r="M59" s="115">
        <v>2027</v>
      </c>
      <c r="N59" s="115">
        <v>2028</v>
      </c>
      <c r="O59" s="115">
        <v>2029</v>
      </c>
      <c r="P59" s="116" t="s">
        <v>36</v>
      </c>
    </row>
    <row r="60" spans="1:16" ht="33" customHeight="1" x14ac:dyDescent="0.25">
      <c r="A60" s="35" t="s">
        <v>30</v>
      </c>
      <c r="B60" s="197" t="s">
        <v>70</v>
      </c>
      <c r="C60" s="197"/>
      <c r="D60" s="197"/>
      <c r="E60" s="197"/>
      <c r="F60" s="197"/>
      <c r="G60" s="197"/>
      <c r="H60" s="53">
        <v>0</v>
      </c>
      <c r="I60" s="53"/>
      <c r="J60" s="53"/>
      <c r="K60" s="53"/>
      <c r="L60" s="53"/>
      <c r="M60" s="53">
        <v>4</v>
      </c>
      <c r="N60" s="53"/>
      <c r="O60" s="53">
        <v>1</v>
      </c>
      <c r="P60" s="168">
        <f>+O60+M60</f>
        <v>5</v>
      </c>
    </row>
    <row r="61" spans="1:16" ht="33" customHeight="1" thickBot="1" x14ac:dyDescent="0.3">
      <c r="A61" s="36" t="s">
        <v>31</v>
      </c>
      <c r="B61" s="206" t="s">
        <v>105</v>
      </c>
      <c r="C61" s="207"/>
      <c r="D61" s="207"/>
      <c r="E61" s="207"/>
      <c r="F61" s="207"/>
      <c r="G61" s="208"/>
      <c r="H61" s="54">
        <v>0</v>
      </c>
      <c r="I61" s="54"/>
      <c r="J61" s="54">
        <v>19</v>
      </c>
      <c r="K61" s="54">
        <v>77</v>
      </c>
      <c r="L61" s="54">
        <v>56</v>
      </c>
      <c r="M61" s="54">
        <v>75</v>
      </c>
      <c r="N61" s="54">
        <v>50</v>
      </c>
      <c r="O61" s="54">
        <v>25</v>
      </c>
      <c r="P61" s="169">
        <f>+O61+N61+M61+L61+K61+J61</f>
        <v>302</v>
      </c>
    </row>
    <row r="62" spans="1:16" ht="15.75" thickBot="1" x14ac:dyDescent="0.3">
      <c r="A62" s="29"/>
      <c r="B62" s="30"/>
      <c r="C62" s="30"/>
      <c r="D62" s="30"/>
      <c r="E62" s="30"/>
      <c r="F62" s="30"/>
      <c r="G62" s="30"/>
      <c r="H62" s="31"/>
      <c r="I62" s="31"/>
      <c r="J62" s="31"/>
      <c r="K62" s="31"/>
      <c r="L62" s="31"/>
    </row>
    <row r="63" spans="1:16" ht="15.75" thickBot="1" x14ac:dyDescent="0.3">
      <c r="A63" s="233" t="s">
        <v>94</v>
      </c>
      <c r="B63" s="234"/>
      <c r="C63" s="234"/>
      <c r="D63" s="234"/>
      <c r="E63" s="234"/>
      <c r="F63" s="235"/>
      <c r="G63" s="233" t="s">
        <v>95</v>
      </c>
      <c r="H63" s="234"/>
      <c r="I63" s="234"/>
      <c r="J63" s="234"/>
      <c r="K63" s="234"/>
      <c r="L63" s="235"/>
    </row>
    <row r="64" spans="1:16" ht="27" customHeight="1" x14ac:dyDescent="0.25">
      <c r="A64" s="215" t="s">
        <v>110</v>
      </c>
      <c r="B64" s="236"/>
      <c r="C64" s="236"/>
      <c r="D64" s="236"/>
      <c r="E64" s="236"/>
      <c r="F64" s="236"/>
      <c r="G64" s="215" t="s">
        <v>109</v>
      </c>
      <c r="H64" s="236"/>
      <c r="I64" s="236"/>
      <c r="J64" s="236"/>
      <c r="K64" s="236"/>
      <c r="L64" s="236"/>
    </row>
    <row r="65" spans="1:12" ht="26.25" customHeight="1" x14ac:dyDescent="0.25">
      <c r="A65" s="237"/>
      <c r="B65" s="237"/>
      <c r="C65" s="237"/>
      <c r="D65" s="237"/>
      <c r="E65" s="237"/>
      <c r="F65" s="237"/>
      <c r="G65" s="237"/>
      <c r="H65" s="237"/>
      <c r="I65" s="237"/>
      <c r="J65" s="237"/>
      <c r="K65" s="237"/>
      <c r="L65" s="237"/>
    </row>
    <row r="66" spans="1:12" ht="30.75" customHeight="1" x14ac:dyDescent="0.25">
      <c r="A66" s="237"/>
      <c r="B66" s="237"/>
      <c r="C66" s="237"/>
      <c r="D66" s="237"/>
      <c r="E66" s="237"/>
      <c r="F66" s="237"/>
      <c r="G66" s="237"/>
      <c r="H66" s="237"/>
      <c r="I66" s="237"/>
      <c r="J66" s="237"/>
      <c r="K66" s="237"/>
      <c r="L66" s="237"/>
    </row>
    <row r="67" spans="1:12" ht="26.25" customHeight="1" x14ac:dyDescent="0.25">
      <c r="A67" s="237"/>
      <c r="B67" s="237"/>
      <c r="C67" s="237"/>
      <c r="D67" s="237"/>
      <c r="E67" s="237"/>
      <c r="F67" s="237"/>
      <c r="G67" s="237"/>
      <c r="H67" s="237"/>
      <c r="I67" s="237"/>
      <c r="J67" s="237"/>
      <c r="K67" s="237"/>
      <c r="L67" s="237"/>
    </row>
    <row r="68" spans="1:12" ht="45.6" customHeight="1" x14ac:dyDescent="0.25">
      <c r="A68" s="237"/>
      <c r="B68" s="237"/>
      <c r="C68" s="237"/>
      <c r="D68" s="237"/>
      <c r="E68" s="237"/>
      <c r="F68" s="237"/>
      <c r="G68" s="237"/>
      <c r="H68" s="237"/>
      <c r="I68" s="237"/>
      <c r="J68" s="237"/>
      <c r="K68" s="237"/>
      <c r="L68" s="237"/>
    </row>
    <row r="69" spans="1:12" x14ac:dyDescent="0.25">
      <c r="A69" s="23"/>
      <c r="B69" s="23"/>
      <c r="C69" s="23"/>
      <c r="D69" s="23"/>
      <c r="E69" s="23"/>
      <c r="F69" s="23"/>
      <c r="G69" s="23"/>
      <c r="H69" s="23"/>
      <c r="I69" s="23"/>
      <c r="J69" s="23"/>
      <c r="K69" s="23"/>
      <c r="L69" s="23"/>
    </row>
  </sheetData>
  <mergeCells count="32">
    <mergeCell ref="M11:P11"/>
    <mergeCell ref="M28:M33"/>
    <mergeCell ref="A63:F63"/>
    <mergeCell ref="G63:L63"/>
    <mergeCell ref="A64:F68"/>
    <mergeCell ref="G64:L68"/>
    <mergeCell ref="A52:L57"/>
    <mergeCell ref="B59:G59"/>
    <mergeCell ref="B60:G60"/>
    <mergeCell ref="A51:L51"/>
    <mergeCell ref="A28:L33"/>
    <mergeCell ref="A43:F43"/>
    <mergeCell ref="G43:L43"/>
    <mergeCell ref="A44:F48"/>
    <mergeCell ref="G44:L48"/>
    <mergeCell ref="B35:G35"/>
    <mergeCell ref="B61:G61"/>
    <mergeCell ref="B39:G39"/>
    <mergeCell ref="A4:L4"/>
    <mergeCell ref="A6:L6"/>
    <mergeCell ref="A16:F16"/>
    <mergeCell ref="G16:L16"/>
    <mergeCell ref="A17:F21"/>
    <mergeCell ref="G17:L21"/>
    <mergeCell ref="A7:L14"/>
    <mergeCell ref="B36:G36"/>
    <mergeCell ref="B37:G37"/>
    <mergeCell ref="B38:G38"/>
    <mergeCell ref="A27:L27"/>
    <mergeCell ref="B23:G23"/>
    <mergeCell ref="B25:G25"/>
    <mergeCell ref="B24:G24"/>
  </mergeCells>
  <pageMargins left="0.7" right="0.7" top="0.75" bottom="0.75" header="0.3" footer="0.3"/>
  <pageSetup paperSize="9" scale="6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L19"/>
  <sheetViews>
    <sheetView view="pageBreakPreview" zoomScale="90" zoomScaleNormal="110" zoomScaleSheetLayoutView="90" workbookViewId="0">
      <selection activeCell="P15" sqref="P15"/>
    </sheetView>
  </sheetViews>
  <sheetFormatPr defaultRowHeight="15" x14ac:dyDescent="0.25"/>
  <cols>
    <col min="12" max="12" width="2" customWidth="1"/>
  </cols>
  <sheetData>
    <row r="4" spans="1:12" ht="15.75" x14ac:dyDescent="0.25">
      <c r="A4" s="260" t="s">
        <v>38</v>
      </c>
      <c r="B4" s="260"/>
      <c r="C4" s="260"/>
      <c r="D4" s="260"/>
      <c r="E4" s="260"/>
      <c r="F4" s="260"/>
      <c r="G4" s="260"/>
      <c r="H4" s="260"/>
      <c r="I4" s="260"/>
      <c r="J4" s="260"/>
      <c r="K4" s="260"/>
      <c r="L4" s="260"/>
    </row>
    <row r="5" spans="1:12" ht="15.75" thickBot="1" x14ac:dyDescent="0.3"/>
    <row r="6" spans="1:12" ht="16.5" thickBot="1" x14ac:dyDescent="0.3">
      <c r="A6" s="261" t="s">
        <v>39</v>
      </c>
      <c r="B6" s="262"/>
      <c r="C6" s="262"/>
      <c r="D6" s="262"/>
      <c r="E6" s="262"/>
      <c r="F6" s="262"/>
      <c r="G6" s="262"/>
      <c r="H6" s="262"/>
      <c r="I6" s="262"/>
      <c r="J6" s="262"/>
      <c r="K6" s="262"/>
      <c r="L6" s="263"/>
    </row>
    <row r="7" spans="1:12" x14ac:dyDescent="0.25">
      <c r="A7" s="264" t="s">
        <v>132</v>
      </c>
      <c r="B7" s="265"/>
      <c r="C7" s="265"/>
      <c r="D7" s="265"/>
      <c r="E7" s="265"/>
      <c r="F7" s="265"/>
      <c r="G7" s="265"/>
      <c r="H7" s="265"/>
      <c r="I7" s="265"/>
      <c r="J7" s="265"/>
      <c r="K7" s="265"/>
      <c r="L7" s="266"/>
    </row>
    <row r="8" spans="1:12" x14ac:dyDescent="0.25">
      <c r="A8" s="267"/>
      <c r="B8" s="268"/>
      <c r="C8" s="268"/>
      <c r="D8" s="268"/>
      <c r="E8" s="268"/>
      <c r="F8" s="268"/>
      <c r="G8" s="268"/>
      <c r="H8" s="268"/>
      <c r="I8" s="268"/>
      <c r="J8" s="268"/>
      <c r="K8" s="268"/>
      <c r="L8" s="269"/>
    </row>
    <row r="9" spans="1:12" x14ac:dyDescent="0.25">
      <c r="A9" s="267"/>
      <c r="B9" s="268"/>
      <c r="C9" s="268"/>
      <c r="D9" s="268"/>
      <c r="E9" s="268"/>
      <c r="F9" s="268"/>
      <c r="G9" s="268"/>
      <c r="H9" s="268"/>
      <c r="I9" s="268"/>
      <c r="J9" s="268"/>
      <c r="K9" s="268"/>
      <c r="L9" s="269"/>
    </row>
    <row r="10" spans="1:12" x14ac:dyDescent="0.25">
      <c r="A10" s="267"/>
      <c r="B10" s="268"/>
      <c r="C10" s="268"/>
      <c r="D10" s="268"/>
      <c r="E10" s="268"/>
      <c r="F10" s="268"/>
      <c r="G10" s="268"/>
      <c r="H10" s="268"/>
      <c r="I10" s="268"/>
      <c r="J10" s="268"/>
      <c r="K10" s="268"/>
      <c r="L10" s="269"/>
    </row>
    <row r="11" spans="1:12" x14ac:dyDescent="0.25">
      <c r="A11" s="267"/>
      <c r="B11" s="268"/>
      <c r="C11" s="268"/>
      <c r="D11" s="268"/>
      <c r="E11" s="268"/>
      <c r="F11" s="268"/>
      <c r="G11" s="268"/>
      <c r="H11" s="268"/>
      <c r="I11" s="268"/>
      <c r="J11" s="268"/>
      <c r="K11" s="268"/>
      <c r="L11" s="269"/>
    </row>
    <row r="12" spans="1:12" x14ac:dyDescent="0.25">
      <c r="A12" s="267"/>
      <c r="B12" s="268"/>
      <c r="C12" s="268"/>
      <c r="D12" s="268"/>
      <c r="E12" s="268"/>
      <c r="F12" s="268"/>
      <c r="G12" s="268"/>
      <c r="H12" s="268"/>
      <c r="I12" s="268"/>
      <c r="J12" s="268"/>
      <c r="K12" s="268"/>
      <c r="L12" s="269"/>
    </row>
    <row r="13" spans="1:12" x14ac:dyDescent="0.25">
      <c r="A13" s="267"/>
      <c r="B13" s="268"/>
      <c r="C13" s="268"/>
      <c r="D13" s="268"/>
      <c r="E13" s="268"/>
      <c r="F13" s="268"/>
      <c r="G13" s="268"/>
      <c r="H13" s="268"/>
      <c r="I13" s="268"/>
      <c r="J13" s="268"/>
      <c r="K13" s="268"/>
      <c r="L13" s="269"/>
    </row>
    <row r="14" spans="1:12" ht="27" customHeight="1" x14ac:dyDescent="0.25">
      <c r="A14" s="267"/>
      <c r="B14" s="268"/>
      <c r="C14" s="268"/>
      <c r="D14" s="268"/>
      <c r="E14" s="268"/>
      <c r="F14" s="268"/>
      <c r="G14" s="268"/>
      <c r="H14" s="268"/>
      <c r="I14" s="268"/>
      <c r="J14" s="268"/>
      <c r="K14" s="268"/>
      <c r="L14" s="269"/>
    </row>
    <row r="15" spans="1:12" ht="33" customHeight="1" x14ac:dyDescent="0.25">
      <c r="A15" s="267"/>
      <c r="B15" s="268"/>
      <c r="C15" s="268"/>
      <c r="D15" s="268"/>
      <c r="E15" s="268"/>
      <c r="F15" s="268"/>
      <c r="G15" s="268"/>
      <c r="H15" s="268"/>
      <c r="I15" s="268"/>
      <c r="J15" s="268"/>
      <c r="K15" s="268"/>
      <c r="L15" s="269"/>
    </row>
    <row r="16" spans="1:12" ht="51" customHeight="1" x14ac:dyDescent="0.25">
      <c r="A16" s="267"/>
      <c r="B16" s="268"/>
      <c r="C16" s="268"/>
      <c r="D16" s="268"/>
      <c r="E16" s="268"/>
      <c r="F16" s="268"/>
      <c r="G16" s="268"/>
      <c r="H16" s="268"/>
      <c r="I16" s="268"/>
      <c r="J16" s="268"/>
      <c r="K16" s="268"/>
      <c r="L16" s="269"/>
    </row>
    <row r="17" spans="1:12" ht="27.6" customHeight="1" x14ac:dyDescent="0.25">
      <c r="A17" s="267"/>
      <c r="B17" s="268"/>
      <c r="C17" s="268"/>
      <c r="D17" s="268"/>
      <c r="E17" s="268"/>
      <c r="F17" s="268"/>
      <c r="G17" s="268"/>
      <c r="H17" s="268"/>
      <c r="I17" s="268"/>
      <c r="J17" s="268"/>
      <c r="K17" s="268"/>
      <c r="L17" s="269"/>
    </row>
    <row r="18" spans="1:12" x14ac:dyDescent="0.25">
      <c r="A18" s="267"/>
      <c r="B18" s="268"/>
      <c r="C18" s="268"/>
      <c r="D18" s="268"/>
      <c r="E18" s="268"/>
      <c r="F18" s="268"/>
      <c r="G18" s="268"/>
      <c r="H18" s="268"/>
      <c r="I18" s="268"/>
      <c r="J18" s="268"/>
      <c r="K18" s="268"/>
      <c r="L18" s="269"/>
    </row>
    <row r="19" spans="1:12" ht="120.6" customHeight="1" x14ac:dyDescent="0.25">
      <c r="A19" s="270"/>
      <c r="B19" s="271"/>
      <c r="C19" s="271"/>
      <c r="D19" s="271"/>
      <c r="E19" s="271"/>
      <c r="F19" s="271"/>
      <c r="G19" s="271"/>
      <c r="H19" s="271"/>
      <c r="I19" s="271"/>
      <c r="J19" s="271"/>
      <c r="K19" s="271"/>
      <c r="L19" s="272"/>
    </row>
  </sheetData>
  <mergeCells count="3">
    <mergeCell ref="A4:L4"/>
    <mergeCell ref="A6:L6"/>
    <mergeCell ref="A7:L19"/>
  </mergeCells>
  <pageMargins left="0.7" right="0.7" top="0.75" bottom="0.75" header="0.3" footer="0.3"/>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5"/>
  <sheetViews>
    <sheetView view="pageBreakPreview" zoomScale="90" zoomScaleNormal="90" zoomScaleSheetLayoutView="90" workbookViewId="0">
      <selection activeCell="A28" sqref="A28:A33"/>
    </sheetView>
  </sheetViews>
  <sheetFormatPr defaultColWidth="9.140625" defaultRowHeight="15.75" x14ac:dyDescent="0.25"/>
  <cols>
    <col min="1" max="1" width="26.7109375" style="1" customWidth="1"/>
    <col min="2" max="2" width="13.85546875" style="1" customWidth="1"/>
    <col min="3" max="3" width="14.5703125" style="1" customWidth="1"/>
    <col min="4" max="4" width="15" style="1" customWidth="1"/>
    <col min="5" max="5" width="11.140625" style="1" customWidth="1"/>
    <col min="6" max="6" width="13.140625" style="1" customWidth="1"/>
    <col min="7" max="7" width="12.140625" style="1" customWidth="1"/>
    <col min="8" max="8" width="13" style="1" customWidth="1"/>
    <col min="9" max="9" width="14.140625" style="1" customWidth="1"/>
    <col min="10" max="10" width="14.28515625" style="1" customWidth="1"/>
    <col min="11" max="11" width="12.85546875" style="1" customWidth="1"/>
    <col min="12" max="16384" width="9.140625" style="1"/>
  </cols>
  <sheetData>
    <row r="1" spans="1:12" x14ac:dyDescent="0.25">
      <c r="A1" s="274"/>
      <c r="B1" s="274"/>
      <c r="C1" s="275"/>
      <c r="D1" s="275"/>
      <c r="E1" s="275"/>
      <c r="F1" s="275"/>
      <c r="G1" s="275"/>
      <c r="H1" s="275"/>
      <c r="I1" s="275"/>
      <c r="J1" s="275"/>
    </row>
    <row r="2" spans="1:12" x14ac:dyDescent="0.25">
      <c r="A2" s="276"/>
      <c r="B2" s="276"/>
      <c r="C2" s="276"/>
      <c r="D2" s="276"/>
      <c r="E2" s="276"/>
      <c r="F2" s="276"/>
      <c r="G2" s="276"/>
      <c r="H2" s="276"/>
      <c r="I2" s="276"/>
      <c r="J2" s="276"/>
    </row>
    <row r="4" spans="1:12" x14ac:dyDescent="0.25">
      <c r="A4" s="273" t="s">
        <v>63</v>
      </c>
      <c r="B4" s="273"/>
      <c r="C4" s="273"/>
      <c r="D4" s="273"/>
      <c r="E4" s="273"/>
      <c r="F4" s="273"/>
      <c r="G4" s="273"/>
      <c r="H4" s="273"/>
      <c r="I4" s="273"/>
      <c r="J4" s="273"/>
    </row>
    <row r="5" spans="1:12" x14ac:dyDescent="0.25">
      <c r="B5" s="3"/>
    </row>
    <row r="6" spans="1:12" ht="16.5" thickBot="1" x14ac:dyDescent="0.3">
      <c r="A6" s="4"/>
      <c r="B6" s="47"/>
      <c r="D6" s="2"/>
      <c r="E6" s="2"/>
      <c r="F6" s="2"/>
      <c r="G6" s="2"/>
      <c r="H6" s="2"/>
      <c r="I6" s="2"/>
      <c r="J6" s="2"/>
    </row>
    <row r="7" spans="1:12" ht="43.15" customHeight="1" thickBot="1" x14ac:dyDescent="0.3">
      <c r="A7" s="287" t="s">
        <v>74</v>
      </c>
      <c r="B7" s="288"/>
      <c r="C7" s="288"/>
      <c r="D7" s="288"/>
      <c r="E7" s="288"/>
      <c r="F7" s="288"/>
      <c r="G7" s="288"/>
      <c r="H7" s="288"/>
      <c r="I7" s="288"/>
      <c r="J7" s="288"/>
      <c r="K7" s="289"/>
    </row>
    <row r="8" spans="1:12" ht="32.25" thickBot="1" x14ac:dyDescent="0.3">
      <c r="A8" s="139"/>
      <c r="B8" s="140"/>
      <c r="C8" s="140"/>
      <c r="D8" s="141">
        <v>2023</v>
      </c>
      <c r="E8" s="141">
        <v>2024</v>
      </c>
      <c r="F8" s="141">
        <v>2025</v>
      </c>
      <c r="G8" s="141">
        <v>2026</v>
      </c>
      <c r="H8" s="141">
        <v>2027</v>
      </c>
      <c r="I8" s="141">
        <v>2028</v>
      </c>
      <c r="J8" s="141">
        <v>2029</v>
      </c>
      <c r="K8" s="142" t="s">
        <v>83</v>
      </c>
    </row>
    <row r="9" spans="1:12" ht="41.45" customHeight="1" x14ac:dyDescent="0.25">
      <c r="A9" s="143"/>
      <c r="B9" s="144"/>
      <c r="C9" s="41" t="s">
        <v>7</v>
      </c>
      <c r="D9" s="42"/>
      <c r="E9" s="86">
        <f t="shared" ref="E9:J12" si="0">+E16+E41</f>
        <v>31191.234627500002</v>
      </c>
      <c r="F9" s="86">
        <f t="shared" si="0"/>
        <v>162707.02601</v>
      </c>
      <c r="G9" s="86">
        <f t="shared" si="0"/>
        <v>161792.111255</v>
      </c>
      <c r="H9" s="86">
        <f t="shared" si="0"/>
        <v>169282.31138250002</v>
      </c>
      <c r="I9" s="86">
        <f t="shared" si="0"/>
        <v>48246.3825</v>
      </c>
      <c r="J9" s="86">
        <f t="shared" si="0"/>
        <v>22027.4355</v>
      </c>
      <c r="K9" s="138">
        <f>SUM(E9:J9)</f>
        <v>595246.50127499993</v>
      </c>
      <c r="L9" s="5"/>
    </row>
    <row r="10" spans="1:12" ht="46.5" customHeight="1" x14ac:dyDescent="0.25">
      <c r="A10" s="143"/>
      <c r="B10" s="144"/>
      <c r="C10" s="43" t="s">
        <v>8</v>
      </c>
      <c r="D10" s="44"/>
      <c r="E10" s="87">
        <f t="shared" si="0"/>
        <v>25475.350000000002</v>
      </c>
      <c r="F10" s="87">
        <f t="shared" si="0"/>
        <v>101901.40000000001</v>
      </c>
      <c r="G10" s="87">
        <f t="shared" si="0"/>
        <v>25475.350000000002</v>
      </c>
      <c r="H10" s="87">
        <f t="shared" si="0"/>
        <v>50950.700000000004</v>
      </c>
      <c r="I10" s="87">
        <f t="shared" si="0"/>
        <v>25475.350000000002</v>
      </c>
      <c r="J10" s="87">
        <f t="shared" si="0"/>
        <v>25475.350000000002</v>
      </c>
      <c r="K10" s="88">
        <f>SUM(E10:J10)</f>
        <v>254753.50000000003</v>
      </c>
      <c r="L10" s="5"/>
    </row>
    <row r="11" spans="1:12" ht="28.9" customHeight="1" x14ac:dyDescent="0.25">
      <c r="A11" s="143"/>
      <c r="B11" s="144"/>
      <c r="C11" s="43" t="s">
        <v>9</v>
      </c>
      <c r="D11" s="44"/>
      <c r="E11" s="87">
        <f t="shared" si="0"/>
        <v>9999.9855224999992</v>
      </c>
      <c r="F11" s="87">
        <f t="shared" si="0"/>
        <v>46695.604590000003</v>
      </c>
      <c r="G11" s="87">
        <f t="shared" si="0"/>
        <v>33047.199045000001</v>
      </c>
      <c r="H11" s="87">
        <f t="shared" si="0"/>
        <v>38864.649067500002</v>
      </c>
      <c r="I11" s="87">
        <f t="shared" si="0"/>
        <v>13009.717500000002</v>
      </c>
      <c r="J11" s="87">
        <f t="shared" si="0"/>
        <v>8382.8445000000011</v>
      </c>
      <c r="K11" s="88">
        <f>SUM(E11:J11)</f>
        <v>150000.000225</v>
      </c>
      <c r="L11" s="5"/>
    </row>
    <row r="12" spans="1:12" ht="36" customHeight="1" x14ac:dyDescent="0.25">
      <c r="A12" s="143"/>
      <c r="B12" s="144"/>
      <c r="C12" s="43" t="s">
        <v>10</v>
      </c>
      <c r="D12" s="44"/>
      <c r="E12" s="87">
        <f t="shared" si="0"/>
        <v>11764.68885</v>
      </c>
      <c r="F12" s="87">
        <f t="shared" si="0"/>
        <v>54936.005400000002</v>
      </c>
      <c r="G12" s="87">
        <f t="shared" si="0"/>
        <v>38879.057700000005</v>
      </c>
      <c r="H12" s="87">
        <f t="shared" si="0"/>
        <v>45723.116549999999</v>
      </c>
      <c r="I12" s="87">
        <f t="shared" si="0"/>
        <v>15305.55</v>
      </c>
      <c r="J12" s="87">
        <f t="shared" si="0"/>
        <v>9862.1699999999983</v>
      </c>
      <c r="K12" s="88">
        <f>SUM(E12:J12)</f>
        <v>176470.58850000001</v>
      </c>
      <c r="L12" s="5"/>
    </row>
    <row r="13" spans="1:12" ht="18" customHeight="1" thickBot="1" x14ac:dyDescent="0.3">
      <c r="A13" s="143"/>
      <c r="B13" s="144"/>
      <c r="C13" s="45" t="s">
        <v>11</v>
      </c>
      <c r="D13" s="46"/>
      <c r="E13" s="46"/>
      <c r="F13" s="46"/>
      <c r="G13" s="46"/>
      <c r="H13" s="46"/>
      <c r="I13" s="46"/>
      <c r="J13" s="89"/>
      <c r="K13" s="90"/>
      <c r="L13" s="2"/>
    </row>
    <row r="14" spans="1:12" ht="24" customHeight="1" thickBot="1" x14ac:dyDescent="0.3">
      <c r="A14" s="145"/>
      <c r="B14" s="146"/>
      <c r="C14" s="91" t="s">
        <v>14</v>
      </c>
      <c r="D14" s="92"/>
      <c r="E14" s="93">
        <f t="shared" ref="E14:K14" si="1">SUM(E9:E13)</f>
        <v>78431.25900000002</v>
      </c>
      <c r="F14" s="93">
        <f t="shared" si="1"/>
        <v>366240.03600000002</v>
      </c>
      <c r="G14" s="93">
        <f t="shared" si="1"/>
        <v>259193.71799999999</v>
      </c>
      <c r="H14" s="93">
        <f t="shared" si="1"/>
        <v>304820.777</v>
      </c>
      <c r="I14" s="93">
        <f t="shared" si="1"/>
        <v>102037</v>
      </c>
      <c r="J14" s="94">
        <f t="shared" si="1"/>
        <v>65747.799999999988</v>
      </c>
      <c r="K14" s="68">
        <f t="shared" si="1"/>
        <v>1176470.5899999999</v>
      </c>
      <c r="L14" s="2"/>
    </row>
    <row r="15" spans="1:12" ht="27" customHeight="1" thickBot="1" x14ac:dyDescent="0.3">
      <c r="A15" s="290" t="s">
        <v>75</v>
      </c>
      <c r="B15" s="278"/>
      <c r="C15" s="291"/>
      <c r="D15" s="291"/>
      <c r="E15" s="291"/>
      <c r="F15" s="291"/>
      <c r="G15" s="291"/>
      <c r="H15" s="291"/>
      <c r="I15" s="291"/>
      <c r="J15" s="291"/>
      <c r="K15" s="280"/>
    </row>
    <row r="16" spans="1:12" ht="43.5" customHeight="1" x14ac:dyDescent="0.25">
      <c r="A16" s="125"/>
      <c r="B16" s="126"/>
      <c r="C16" s="70" t="s">
        <v>7</v>
      </c>
      <c r="D16" s="71"/>
      <c r="E16" s="95">
        <f t="shared" ref="E16:J19" si="2">+E22+E28+E34</f>
        <v>0</v>
      </c>
      <c r="F16" s="95">
        <f t="shared" si="2"/>
        <v>31439.587499999998</v>
      </c>
      <c r="G16" s="95">
        <f t="shared" si="2"/>
        <v>66849.3125</v>
      </c>
      <c r="H16" s="95">
        <f t="shared" si="2"/>
        <v>46247.224999999999</v>
      </c>
      <c r="I16" s="95">
        <f t="shared" si="2"/>
        <v>32512.5</v>
      </c>
      <c r="J16" s="96">
        <f t="shared" si="2"/>
        <v>0</v>
      </c>
      <c r="K16" s="97">
        <f>SUM(E16:J16)</f>
        <v>177048.625</v>
      </c>
    </row>
    <row r="17" spans="1:11" ht="41.25" customHeight="1" x14ac:dyDescent="0.25">
      <c r="A17" s="127"/>
      <c r="B17" s="128"/>
      <c r="C17" s="72" t="s">
        <v>8</v>
      </c>
      <c r="D17" s="10"/>
      <c r="E17" s="87">
        <f t="shared" si="2"/>
        <v>25475.350000000002</v>
      </c>
      <c r="F17" s="87">
        <f t="shared" si="2"/>
        <v>101901.40000000001</v>
      </c>
      <c r="G17" s="87">
        <f t="shared" si="2"/>
        <v>25475.350000000002</v>
      </c>
      <c r="H17" s="87">
        <f t="shared" si="2"/>
        <v>50950.700000000004</v>
      </c>
      <c r="I17" s="87">
        <f t="shared" si="2"/>
        <v>25475.350000000002</v>
      </c>
      <c r="J17" s="98">
        <f t="shared" si="2"/>
        <v>25475.350000000002</v>
      </c>
      <c r="K17" s="99">
        <f>SUM(E17:J17)</f>
        <v>254753.50000000003</v>
      </c>
    </row>
    <row r="18" spans="1:11" ht="33.75" customHeight="1" x14ac:dyDescent="0.25">
      <c r="A18" s="127"/>
      <c r="B18" s="128"/>
      <c r="C18" s="72" t="s">
        <v>9</v>
      </c>
      <c r="D18" s="10"/>
      <c r="E18" s="87">
        <f t="shared" si="2"/>
        <v>4495.6500000000005</v>
      </c>
      <c r="F18" s="87">
        <f t="shared" si="2"/>
        <v>23530.762500000001</v>
      </c>
      <c r="G18" s="87">
        <f t="shared" si="2"/>
        <v>16292.587500000001</v>
      </c>
      <c r="H18" s="87">
        <f t="shared" si="2"/>
        <v>17152.575000000001</v>
      </c>
      <c r="I18" s="87">
        <f t="shared" si="2"/>
        <v>10233.150000000001</v>
      </c>
      <c r="J18" s="98">
        <f t="shared" si="2"/>
        <v>4495.6500000000005</v>
      </c>
      <c r="K18" s="99">
        <f>SUM(E18:J18)</f>
        <v>76200.375</v>
      </c>
    </row>
    <row r="19" spans="1:11" ht="28.15" customHeight="1" x14ac:dyDescent="0.25">
      <c r="A19" s="127"/>
      <c r="B19" s="128"/>
      <c r="C19" s="72" t="s">
        <v>10</v>
      </c>
      <c r="D19" s="10"/>
      <c r="E19" s="87">
        <f t="shared" si="2"/>
        <v>5289</v>
      </c>
      <c r="F19" s="87">
        <f t="shared" si="2"/>
        <v>27683.25</v>
      </c>
      <c r="G19" s="87">
        <f t="shared" si="2"/>
        <v>19167.75</v>
      </c>
      <c r="H19" s="87">
        <f t="shared" si="2"/>
        <v>20179.5</v>
      </c>
      <c r="I19" s="87">
        <f t="shared" si="2"/>
        <v>12039</v>
      </c>
      <c r="J19" s="98">
        <f t="shared" si="2"/>
        <v>5289</v>
      </c>
      <c r="K19" s="99">
        <f>SUM(E19:J19)</f>
        <v>89647.5</v>
      </c>
    </row>
    <row r="20" spans="1:11" ht="25.15" customHeight="1" thickBot="1" x14ac:dyDescent="0.3">
      <c r="A20" s="127"/>
      <c r="B20" s="128"/>
      <c r="C20" s="74" t="s">
        <v>11</v>
      </c>
      <c r="D20" s="57"/>
      <c r="E20" s="100"/>
      <c r="F20" s="100"/>
      <c r="G20" s="100"/>
      <c r="H20" s="100"/>
      <c r="I20" s="101"/>
      <c r="J20" s="102"/>
      <c r="K20" s="103"/>
    </row>
    <row r="21" spans="1:11" ht="27" thickBot="1" x14ac:dyDescent="0.3">
      <c r="A21" s="129"/>
      <c r="B21" s="130"/>
      <c r="C21" s="75" t="s">
        <v>12</v>
      </c>
      <c r="D21" s="76"/>
      <c r="E21" s="84">
        <f t="shared" ref="E21:K21" si="3">SUM(E16:E20)</f>
        <v>35260</v>
      </c>
      <c r="F21" s="84">
        <f t="shared" si="3"/>
        <v>184555.00000000003</v>
      </c>
      <c r="G21" s="84">
        <f t="shared" si="3"/>
        <v>127785</v>
      </c>
      <c r="H21" s="84">
        <f t="shared" si="3"/>
        <v>134530</v>
      </c>
      <c r="I21" s="84">
        <f t="shared" si="3"/>
        <v>80260</v>
      </c>
      <c r="J21" s="104">
        <f t="shared" si="3"/>
        <v>35260</v>
      </c>
      <c r="K21" s="68">
        <f t="shared" si="3"/>
        <v>597650</v>
      </c>
    </row>
    <row r="22" spans="1:11" ht="40.9" customHeight="1" x14ac:dyDescent="0.25">
      <c r="A22" s="281" t="s">
        <v>138</v>
      </c>
      <c r="B22" s="292" t="s">
        <v>96</v>
      </c>
      <c r="C22" s="122" t="s">
        <v>7</v>
      </c>
      <c r="D22" s="123"/>
      <c r="E22" s="123"/>
      <c r="F22" s="123"/>
      <c r="G22" s="123"/>
      <c r="H22" s="123"/>
      <c r="I22" s="123"/>
      <c r="J22" s="124"/>
      <c r="K22" s="21"/>
    </row>
    <row r="23" spans="1:11" ht="40.15" customHeight="1" x14ac:dyDescent="0.25">
      <c r="A23" s="282"/>
      <c r="B23" s="293"/>
      <c r="C23" s="8" t="s">
        <v>8</v>
      </c>
      <c r="D23" s="11"/>
      <c r="E23" s="11">
        <f>+K23*0.1</f>
        <v>25475.350000000002</v>
      </c>
      <c r="F23" s="11">
        <f>+K23*0.4</f>
        <v>101901.40000000001</v>
      </c>
      <c r="G23" s="11">
        <f>+K23*0.1</f>
        <v>25475.350000000002</v>
      </c>
      <c r="H23" s="11">
        <f>+K23*0.2</f>
        <v>50950.700000000004</v>
      </c>
      <c r="I23" s="11">
        <f>+K23*0.1</f>
        <v>25475.350000000002</v>
      </c>
      <c r="J23" s="20">
        <f>+K23*0.1</f>
        <v>25475.350000000002</v>
      </c>
      <c r="K23" s="22">
        <f>+K27*0.7225</f>
        <v>254753.5</v>
      </c>
    </row>
    <row r="24" spans="1:11" ht="36" customHeight="1" x14ac:dyDescent="0.25">
      <c r="A24" s="282"/>
      <c r="B24" s="293"/>
      <c r="C24" s="8" t="s">
        <v>9</v>
      </c>
      <c r="D24" s="11"/>
      <c r="E24" s="11">
        <f>+K24*0.1</f>
        <v>4495.6500000000005</v>
      </c>
      <c r="F24" s="11">
        <f>+K24*0.4</f>
        <v>17982.600000000002</v>
      </c>
      <c r="G24" s="11">
        <f>+K24*0.1</f>
        <v>4495.6500000000005</v>
      </c>
      <c r="H24" s="11">
        <f>+K24*0.2</f>
        <v>8991.3000000000011</v>
      </c>
      <c r="I24" s="11">
        <f>+K24*0.1</f>
        <v>4495.6500000000005</v>
      </c>
      <c r="J24" s="20">
        <f>+K24*0.1</f>
        <v>4495.6500000000005</v>
      </c>
      <c r="K24" s="22">
        <f>+K27*0.1275</f>
        <v>44956.5</v>
      </c>
    </row>
    <row r="25" spans="1:11" ht="30.6" customHeight="1" x14ac:dyDescent="0.25">
      <c r="A25" s="282"/>
      <c r="B25" s="293"/>
      <c r="C25" s="8" t="s">
        <v>10</v>
      </c>
      <c r="D25" s="11"/>
      <c r="E25" s="11">
        <f>+K25*0.1</f>
        <v>5289</v>
      </c>
      <c r="F25" s="11">
        <f>+K25*0.4</f>
        <v>21156</v>
      </c>
      <c r="G25" s="11">
        <f>+K25*0.1</f>
        <v>5289</v>
      </c>
      <c r="H25" s="11">
        <f>+K25*0.2</f>
        <v>10578</v>
      </c>
      <c r="I25" s="11">
        <f>+K25*0.1</f>
        <v>5289</v>
      </c>
      <c r="J25" s="20">
        <f>+K25*0.1</f>
        <v>5289</v>
      </c>
      <c r="K25" s="22">
        <f>+K27*0.15</f>
        <v>52890</v>
      </c>
    </row>
    <row r="26" spans="1:11" ht="13.15" customHeight="1" thickBot="1" x14ac:dyDescent="0.3">
      <c r="A26" s="282"/>
      <c r="B26" s="293"/>
      <c r="C26" s="14" t="s">
        <v>11</v>
      </c>
      <c r="D26" s="15"/>
      <c r="E26" s="15"/>
      <c r="F26" s="15"/>
      <c r="G26" s="15"/>
      <c r="H26" s="15"/>
      <c r="I26" s="15"/>
      <c r="J26" s="60"/>
      <c r="K26" s="61"/>
    </row>
    <row r="27" spans="1:11" ht="29.25" customHeight="1" thickBot="1" x14ac:dyDescent="0.3">
      <c r="A27" s="283"/>
      <c r="B27" s="294"/>
      <c r="C27" s="59" t="s">
        <v>13</v>
      </c>
      <c r="D27" s="63"/>
      <c r="E27" s="62">
        <f t="shared" ref="E27:J27" si="4">SUM(E23:E26)</f>
        <v>35260</v>
      </c>
      <c r="F27" s="62">
        <f t="shared" si="4"/>
        <v>141040</v>
      </c>
      <c r="G27" s="62">
        <f t="shared" si="4"/>
        <v>35260</v>
      </c>
      <c r="H27" s="62">
        <f t="shared" si="4"/>
        <v>70520</v>
      </c>
      <c r="I27" s="64">
        <f t="shared" si="4"/>
        <v>35260</v>
      </c>
      <c r="J27" s="66">
        <f t="shared" si="4"/>
        <v>35260</v>
      </c>
      <c r="K27" s="68">
        <v>352600</v>
      </c>
    </row>
    <row r="28" spans="1:11" ht="39.6" customHeight="1" x14ac:dyDescent="0.25">
      <c r="A28" s="295" t="s">
        <v>134</v>
      </c>
      <c r="B28" s="292" t="s">
        <v>96</v>
      </c>
      <c r="C28" s="122" t="s">
        <v>7</v>
      </c>
      <c r="D28" s="123"/>
      <c r="E28" s="123"/>
      <c r="F28" s="123">
        <f>+K28*0.3</f>
        <v>20602.087499999998</v>
      </c>
      <c r="G28" s="123">
        <f>+K28*0.5</f>
        <v>34336.8125</v>
      </c>
      <c r="H28" s="123">
        <f>+K28*0.2</f>
        <v>13734.725</v>
      </c>
      <c r="I28" s="123"/>
      <c r="J28" s="124"/>
      <c r="K28" s="21">
        <f>+K33*0.7225</f>
        <v>68673.625</v>
      </c>
    </row>
    <row r="29" spans="1:11" ht="47.25" customHeight="1" x14ac:dyDescent="0.25">
      <c r="A29" s="296"/>
      <c r="B29" s="293"/>
      <c r="C29" s="8" t="s">
        <v>8</v>
      </c>
      <c r="D29" s="11"/>
      <c r="E29" s="11"/>
      <c r="F29" s="11"/>
      <c r="G29" s="11"/>
      <c r="H29" s="11"/>
      <c r="I29" s="11"/>
      <c r="J29" s="20"/>
      <c r="K29" s="22"/>
    </row>
    <row r="30" spans="1:11" ht="27.6" customHeight="1" x14ac:dyDescent="0.25">
      <c r="A30" s="296"/>
      <c r="B30" s="293"/>
      <c r="C30" s="8" t="s">
        <v>9</v>
      </c>
      <c r="D30" s="11"/>
      <c r="E30" s="11"/>
      <c r="F30" s="11">
        <f>+K30*0.3</f>
        <v>3635.6624999999999</v>
      </c>
      <c r="G30" s="11">
        <f>+K30*0.5</f>
        <v>6059.4375</v>
      </c>
      <c r="H30" s="11">
        <f>+K30*0.2</f>
        <v>2423.7750000000001</v>
      </c>
      <c r="I30" s="11"/>
      <c r="J30" s="20"/>
      <c r="K30" s="22">
        <f>+K33*0.1275</f>
        <v>12118.875</v>
      </c>
    </row>
    <row r="31" spans="1:11" ht="27.6" customHeight="1" x14ac:dyDescent="0.25">
      <c r="A31" s="296"/>
      <c r="B31" s="293"/>
      <c r="C31" s="8" t="s">
        <v>10</v>
      </c>
      <c r="D31" s="11"/>
      <c r="E31" s="11"/>
      <c r="F31" s="11">
        <f>+K31*0.3</f>
        <v>4277.25</v>
      </c>
      <c r="G31" s="11">
        <f>+K31*0.5</f>
        <v>7128.75</v>
      </c>
      <c r="H31" s="11">
        <f>+K31*0.2</f>
        <v>2851.5</v>
      </c>
      <c r="I31" s="11"/>
      <c r="J31" s="20"/>
      <c r="K31" s="22">
        <f>+K33*0.15</f>
        <v>14257.5</v>
      </c>
    </row>
    <row r="32" spans="1:11" ht="16.5" thickBot="1" x14ac:dyDescent="0.3">
      <c r="A32" s="296"/>
      <c r="B32" s="293"/>
      <c r="C32" s="14" t="s">
        <v>11</v>
      </c>
      <c r="D32" s="15"/>
      <c r="E32" s="15"/>
      <c r="F32" s="15"/>
      <c r="G32" s="15"/>
      <c r="H32" s="15"/>
      <c r="I32" s="15"/>
      <c r="J32" s="60"/>
      <c r="K32" s="61"/>
    </row>
    <row r="33" spans="1:11" ht="33.6" customHeight="1" thickBot="1" x14ac:dyDescent="0.3">
      <c r="A33" s="297"/>
      <c r="B33" s="294"/>
      <c r="C33" s="65" t="s">
        <v>13</v>
      </c>
      <c r="D33" s="63"/>
      <c r="E33" s="63"/>
      <c r="F33" s="62">
        <f>SUM(F28:F32)</f>
        <v>28514.999999999996</v>
      </c>
      <c r="G33" s="62">
        <f>SUM(G28:G32)</f>
        <v>47525</v>
      </c>
      <c r="H33" s="62">
        <f>SUM(H28:H32)</f>
        <v>19010</v>
      </c>
      <c r="I33" s="64"/>
      <c r="J33" s="67"/>
      <c r="K33" s="68">
        <f>100000-4950</f>
        <v>95050</v>
      </c>
    </row>
    <row r="34" spans="1:11" ht="41.45" customHeight="1" x14ac:dyDescent="0.25">
      <c r="A34" s="295" t="s">
        <v>125</v>
      </c>
      <c r="B34" s="292" t="s">
        <v>96</v>
      </c>
      <c r="C34" s="122" t="s">
        <v>7</v>
      </c>
      <c r="D34" s="123"/>
      <c r="E34" s="123"/>
      <c r="F34" s="123">
        <f>+K34*0.1</f>
        <v>10837.5</v>
      </c>
      <c r="G34" s="123">
        <f>+K34*0.3</f>
        <v>32512.5</v>
      </c>
      <c r="H34" s="123">
        <f>+K34*0.3</f>
        <v>32512.5</v>
      </c>
      <c r="I34" s="123">
        <f>+K34*0.3</f>
        <v>32512.5</v>
      </c>
      <c r="J34" s="124"/>
      <c r="K34" s="21">
        <f>+K39*0.7225</f>
        <v>108375</v>
      </c>
    </row>
    <row r="35" spans="1:11" ht="39.6" customHeight="1" x14ac:dyDescent="0.25">
      <c r="A35" s="296"/>
      <c r="B35" s="293"/>
      <c r="C35" s="8" t="s">
        <v>8</v>
      </c>
      <c r="D35" s="11"/>
      <c r="E35" s="11"/>
      <c r="F35" s="11"/>
      <c r="G35" s="11"/>
      <c r="H35" s="11"/>
      <c r="I35" s="11"/>
      <c r="J35" s="20"/>
      <c r="K35" s="22"/>
    </row>
    <row r="36" spans="1:11" ht="28.15" customHeight="1" x14ac:dyDescent="0.25">
      <c r="A36" s="296"/>
      <c r="B36" s="293"/>
      <c r="C36" s="8" t="s">
        <v>9</v>
      </c>
      <c r="D36" s="11"/>
      <c r="E36" s="11"/>
      <c r="F36" s="11">
        <f>+K36*0.1</f>
        <v>1912.5</v>
      </c>
      <c r="G36" s="11">
        <f>+K36*0.3</f>
        <v>5737.5</v>
      </c>
      <c r="H36" s="11">
        <f>+K36*0.3</f>
        <v>5737.5</v>
      </c>
      <c r="I36" s="11">
        <f>+K36*0.3</f>
        <v>5737.5</v>
      </c>
      <c r="J36" s="20"/>
      <c r="K36" s="22">
        <f>+K39*0.1275</f>
        <v>19125</v>
      </c>
    </row>
    <row r="37" spans="1:11" ht="28.15" customHeight="1" x14ac:dyDescent="0.25">
      <c r="A37" s="296"/>
      <c r="B37" s="293"/>
      <c r="C37" s="8" t="s">
        <v>10</v>
      </c>
      <c r="D37" s="11"/>
      <c r="E37" s="11"/>
      <c r="F37" s="11">
        <f>+K37*0.1</f>
        <v>2250</v>
      </c>
      <c r="G37" s="11">
        <f>+K37*0.3</f>
        <v>6750</v>
      </c>
      <c r="H37" s="11">
        <f>+K37*0.3</f>
        <v>6750</v>
      </c>
      <c r="I37" s="11">
        <f>+K37*0.3</f>
        <v>6750</v>
      </c>
      <c r="J37" s="20"/>
      <c r="K37" s="22">
        <f>+K39*0.15</f>
        <v>22500</v>
      </c>
    </row>
    <row r="38" spans="1:11" ht="16.5" thickBot="1" x14ac:dyDescent="0.3">
      <c r="A38" s="296"/>
      <c r="B38" s="293"/>
      <c r="C38" s="14" t="s">
        <v>11</v>
      </c>
      <c r="D38" s="15"/>
      <c r="E38" s="15"/>
      <c r="F38" s="15"/>
      <c r="G38" s="15"/>
      <c r="H38" s="15"/>
      <c r="I38" s="15"/>
      <c r="J38" s="60"/>
      <c r="K38" s="61"/>
    </row>
    <row r="39" spans="1:11" ht="16.5" thickBot="1" x14ac:dyDescent="0.3">
      <c r="A39" s="297"/>
      <c r="B39" s="294"/>
      <c r="C39" s="65" t="s">
        <v>13</v>
      </c>
      <c r="D39" s="63"/>
      <c r="E39" s="63"/>
      <c r="F39" s="62">
        <f>SUM(F34:F38)</f>
        <v>15000</v>
      </c>
      <c r="G39" s="62">
        <f>SUM(G34:G38)</f>
        <v>45000</v>
      </c>
      <c r="H39" s="62">
        <f>SUM(H34:H38)</f>
        <v>45000</v>
      </c>
      <c r="I39" s="64">
        <f>SUM(I34:I38)</f>
        <v>45000</v>
      </c>
      <c r="J39" s="67"/>
      <c r="K39" s="68">
        <v>150000</v>
      </c>
    </row>
    <row r="40" spans="1:11" ht="34.9" customHeight="1" thickBot="1" x14ac:dyDescent="0.3">
      <c r="A40" s="277" t="s">
        <v>97</v>
      </c>
      <c r="B40" s="278"/>
      <c r="C40" s="279"/>
      <c r="D40" s="279"/>
      <c r="E40" s="279"/>
      <c r="F40" s="279"/>
      <c r="G40" s="279"/>
      <c r="H40" s="279"/>
      <c r="I40" s="279"/>
      <c r="J40" s="279"/>
      <c r="K40" s="280"/>
    </row>
    <row r="41" spans="1:11" ht="39" x14ac:dyDescent="0.25">
      <c r="A41" s="125"/>
      <c r="B41" s="126"/>
      <c r="C41" s="131" t="s">
        <v>7</v>
      </c>
      <c r="D41" s="132"/>
      <c r="E41" s="71">
        <f t="shared" ref="E41:J44" si="5">+E47+E53+E59+E65</f>
        <v>31191.234627500002</v>
      </c>
      <c r="F41" s="71">
        <f t="shared" si="5"/>
        <v>131267.43851000001</v>
      </c>
      <c r="G41" s="71">
        <f t="shared" si="5"/>
        <v>94942.798754999996</v>
      </c>
      <c r="H41" s="71">
        <f t="shared" si="5"/>
        <v>123035.08638250001</v>
      </c>
      <c r="I41" s="71">
        <f t="shared" si="5"/>
        <v>15733.882500000002</v>
      </c>
      <c r="J41" s="71">
        <f t="shared" si="5"/>
        <v>22027.4355</v>
      </c>
      <c r="K41" s="55">
        <f>SUM(E41:J41)</f>
        <v>418197.87627500005</v>
      </c>
    </row>
    <row r="42" spans="1:11" ht="39" x14ac:dyDescent="0.25">
      <c r="A42" s="127"/>
      <c r="B42" s="128"/>
      <c r="C42" s="9" t="s">
        <v>8</v>
      </c>
      <c r="D42" s="6"/>
      <c r="E42" s="10">
        <f t="shared" si="5"/>
        <v>0</v>
      </c>
      <c r="F42" s="10">
        <f t="shared" si="5"/>
        <v>0</v>
      </c>
      <c r="G42" s="10">
        <f t="shared" si="5"/>
        <v>0</v>
      </c>
      <c r="H42" s="10">
        <f t="shared" si="5"/>
        <v>0</v>
      </c>
      <c r="I42" s="10">
        <f t="shared" si="5"/>
        <v>0</v>
      </c>
      <c r="J42" s="10">
        <f t="shared" si="5"/>
        <v>0</v>
      </c>
      <c r="K42" s="56">
        <f>SUM(E42:J42)</f>
        <v>0</v>
      </c>
    </row>
    <row r="43" spans="1:11" ht="26.25" x14ac:dyDescent="0.25">
      <c r="A43" s="127"/>
      <c r="B43" s="128"/>
      <c r="C43" s="9" t="s">
        <v>9</v>
      </c>
      <c r="D43" s="6"/>
      <c r="E43" s="10">
        <f t="shared" si="5"/>
        <v>5504.3355224999996</v>
      </c>
      <c r="F43" s="10">
        <f t="shared" si="5"/>
        <v>23164.842089999998</v>
      </c>
      <c r="G43" s="10">
        <f t="shared" si="5"/>
        <v>16754.611545</v>
      </c>
      <c r="H43" s="10">
        <f t="shared" si="5"/>
        <v>21712.074067500002</v>
      </c>
      <c r="I43" s="10">
        <f t="shared" si="5"/>
        <v>2776.5675000000001</v>
      </c>
      <c r="J43" s="10">
        <f t="shared" si="5"/>
        <v>3887.1945000000001</v>
      </c>
      <c r="K43" s="56">
        <f>SUM(E43:J43)</f>
        <v>73799.625224999996</v>
      </c>
    </row>
    <row r="44" spans="1:11" ht="26.25" x14ac:dyDescent="0.25">
      <c r="A44" s="127"/>
      <c r="B44" s="128"/>
      <c r="C44" s="9" t="s">
        <v>10</v>
      </c>
      <c r="D44" s="6"/>
      <c r="E44" s="10">
        <f t="shared" si="5"/>
        <v>6475.6888500000005</v>
      </c>
      <c r="F44" s="10">
        <f t="shared" si="5"/>
        <v>27252.755400000002</v>
      </c>
      <c r="G44" s="10">
        <f t="shared" si="5"/>
        <v>19711.307700000001</v>
      </c>
      <c r="H44" s="10">
        <f t="shared" si="5"/>
        <v>25543.616549999999</v>
      </c>
      <c r="I44" s="10">
        <f t="shared" si="5"/>
        <v>3266.5499999999997</v>
      </c>
      <c r="J44" s="10">
        <f t="shared" si="5"/>
        <v>4573.1699999999992</v>
      </c>
      <c r="K44" s="56">
        <f>SUM(E44:J44)</f>
        <v>86823.088500000013</v>
      </c>
    </row>
    <row r="45" spans="1:11" ht="16.149999999999999" customHeight="1" thickBot="1" x14ac:dyDescent="0.3">
      <c r="A45" s="127"/>
      <c r="B45" s="128"/>
      <c r="C45" s="12" t="s">
        <v>11</v>
      </c>
      <c r="D45" s="13"/>
      <c r="E45" s="13"/>
      <c r="F45" s="13"/>
      <c r="G45" s="13"/>
      <c r="H45" s="13"/>
      <c r="I45" s="78"/>
      <c r="J45" s="79"/>
      <c r="K45" s="58"/>
    </row>
    <row r="46" spans="1:11" ht="27" thickBot="1" x14ac:dyDescent="0.3">
      <c r="A46" s="129"/>
      <c r="B46" s="130"/>
      <c r="C46" s="77" t="s">
        <v>12</v>
      </c>
      <c r="D46" s="80"/>
      <c r="E46" s="84">
        <f t="shared" ref="E46:K46" si="6">SUM(E41:E45)</f>
        <v>43171.258999999998</v>
      </c>
      <c r="F46" s="84">
        <f t="shared" si="6"/>
        <v>181685.03599999999</v>
      </c>
      <c r="G46" s="84">
        <f t="shared" si="6"/>
        <v>131408.71799999999</v>
      </c>
      <c r="H46" s="84">
        <f t="shared" si="6"/>
        <v>170290.77700000003</v>
      </c>
      <c r="I46" s="84">
        <f t="shared" si="6"/>
        <v>21777</v>
      </c>
      <c r="J46" s="85">
        <f t="shared" si="6"/>
        <v>30487.8</v>
      </c>
      <c r="K46" s="68">
        <f t="shared" si="6"/>
        <v>578820.59000000008</v>
      </c>
    </row>
    <row r="47" spans="1:11" ht="28.15" customHeight="1" x14ac:dyDescent="0.25">
      <c r="A47" s="281" t="s">
        <v>126</v>
      </c>
      <c r="B47" s="284" t="s">
        <v>96</v>
      </c>
      <c r="C47" s="133" t="s">
        <v>7</v>
      </c>
      <c r="D47" s="123"/>
      <c r="E47" s="123">
        <f>+K47*0.1</f>
        <v>15296.234627500002</v>
      </c>
      <c r="F47" s="123">
        <f>+K47*0.4</f>
        <v>61184.938510000007</v>
      </c>
      <c r="G47" s="123">
        <f>+K47*0.2</f>
        <v>30592.469255000004</v>
      </c>
      <c r="H47" s="123">
        <f>+K47*0.3</f>
        <v>45888.703882500005</v>
      </c>
      <c r="I47" s="123"/>
      <c r="J47" s="124"/>
      <c r="K47" s="21">
        <f>+K52*0.7225</f>
        <v>152962.34627500002</v>
      </c>
    </row>
    <row r="48" spans="1:11" ht="36" customHeight="1" x14ac:dyDescent="0.25">
      <c r="A48" s="282"/>
      <c r="B48" s="285"/>
      <c r="C48" s="81" t="s">
        <v>8</v>
      </c>
      <c r="D48" s="11"/>
      <c r="E48" s="11"/>
      <c r="F48" s="11"/>
      <c r="G48" s="11"/>
      <c r="H48" s="11"/>
      <c r="I48" s="11"/>
      <c r="J48" s="20"/>
      <c r="K48" s="22"/>
    </row>
    <row r="49" spans="1:11" ht="33.75" customHeight="1" x14ac:dyDescent="0.25">
      <c r="A49" s="282"/>
      <c r="B49" s="285"/>
      <c r="C49" s="81" t="s">
        <v>9</v>
      </c>
      <c r="D49" s="11"/>
      <c r="E49" s="11">
        <f>+K49*0.1</f>
        <v>2699.3355225</v>
      </c>
      <c r="F49" s="11">
        <f>+K49*0.4</f>
        <v>10797.34209</v>
      </c>
      <c r="G49" s="11">
        <f>+K49*0.2</f>
        <v>5398.671045</v>
      </c>
      <c r="H49" s="11">
        <f>+K49*0.3</f>
        <v>8098.0065674999996</v>
      </c>
      <c r="I49" s="11"/>
      <c r="J49" s="20"/>
      <c r="K49" s="22">
        <f>+K52*0.1275</f>
        <v>26993.355224999999</v>
      </c>
    </row>
    <row r="50" spans="1:11" ht="32.25" customHeight="1" x14ac:dyDescent="0.25">
      <c r="A50" s="282"/>
      <c r="B50" s="285"/>
      <c r="C50" s="81" t="s">
        <v>10</v>
      </c>
      <c r="D50" s="11"/>
      <c r="E50" s="11">
        <f>+K50*0.1</f>
        <v>3175.68885</v>
      </c>
      <c r="F50" s="11">
        <f>+K50*0.4</f>
        <v>12702.7554</v>
      </c>
      <c r="G50" s="11">
        <f>+K50*0.2</f>
        <v>6351.3777</v>
      </c>
      <c r="H50" s="11">
        <f>+K50*0.3</f>
        <v>9527.0665499999996</v>
      </c>
      <c r="I50" s="11"/>
      <c r="J50" s="20"/>
      <c r="K50" s="22">
        <f>+K52*0.15</f>
        <v>31756.888499999997</v>
      </c>
    </row>
    <row r="51" spans="1:11" ht="22.9" customHeight="1" thickBot="1" x14ac:dyDescent="0.3">
      <c r="A51" s="282"/>
      <c r="B51" s="285"/>
      <c r="C51" s="82" t="s">
        <v>11</v>
      </c>
      <c r="D51" s="15"/>
      <c r="E51" s="15"/>
      <c r="F51" s="15"/>
      <c r="G51" s="15"/>
      <c r="H51" s="15"/>
      <c r="I51" s="15"/>
      <c r="J51" s="60"/>
      <c r="K51" s="61"/>
    </row>
    <row r="52" spans="1:11" ht="16.5" thickBot="1" x14ac:dyDescent="0.3">
      <c r="A52" s="283"/>
      <c r="B52" s="286"/>
      <c r="C52" s="59" t="s">
        <v>13</v>
      </c>
      <c r="D52" s="63"/>
      <c r="E52" s="62">
        <f>SUM(E47:E51)</f>
        <v>21171.259000000002</v>
      </c>
      <c r="F52" s="62">
        <f>SUM(F47:F51)</f>
        <v>84685.036000000007</v>
      </c>
      <c r="G52" s="62">
        <f>SUM(G47:G51)</f>
        <v>42342.518000000004</v>
      </c>
      <c r="H52" s="62">
        <f>SUM(H47:H51)</f>
        <v>63513.777000000002</v>
      </c>
      <c r="I52" s="64"/>
      <c r="J52" s="67"/>
      <c r="K52" s="68">
        <f>200000+11712.59</f>
        <v>211712.59</v>
      </c>
    </row>
    <row r="53" spans="1:11" ht="43.5" customHeight="1" x14ac:dyDescent="0.25">
      <c r="A53" s="295" t="s">
        <v>135</v>
      </c>
      <c r="B53" s="284" t="s">
        <v>96</v>
      </c>
      <c r="C53" s="134" t="s">
        <v>7</v>
      </c>
      <c r="D53" s="123"/>
      <c r="E53" s="123">
        <f>+K53*0.1</f>
        <v>15895</v>
      </c>
      <c r="F53" s="123">
        <f>+K53*0.4</f>
        <v>63580</v>
      </c>
      <c r="G53" s="123">
        <f>+K53*0.25</f>
        <v>39737.5</v>
      </c>
      <c r="H53" s="123">
        <f>+K53*0.25</f>
        <v>39737.5</v>
      </c>
      <c r="I53" s="123"/>
      <c r="J53" s="124"/>
      <c r="K53" s="21">
        <f>+K58*0.7225</f>
        <v>158950</v>
      </c>
    </row>
    <row r="54" spans="1:11" ht="44.25" customHeight="1" x14ac:dyDescent="0.25">
      <c r="A54" s="296"/>
      <c r="B54" s="285"/>
      <c r="C54" s="48" t="s">
        <v>8</v>
      </c>
      <c r="D54" s="11"/>
      <c r="E54" s="11"/>
      <c r="F54" s="11"/>
      <c r="G54" s="11"/>
      <c r="H54" s="11"/>
      <c r="I54" s="11"/>
      <c r="J54" s="20"/>
      <c r="K54" s="22"/>
    </row>
    <row r="55" spans="1:11" ht="33.75" customHeight="1" x14ac:dyDescent="0.25">
      <c r="A55" s="296"/>
      <c r="B55" s="285"/>
      <c r="C55" s="48" t="s">
        <v>9</v>
      </c>
      <c r="D55" s="11"/>
      <c r="E55" s="11">
        <f>+K55*0.1</f>
        <v>2805</v>
      </c>
      <c r="F55" s="11">
        <f>+K55*0.4</f>
        <v>11220</v>
      </c>
      <c r="G55" s="11">
        <f>+K55*0.25</f>
        <v>7012.5</v>
      </c>
      <c r="H55" s="11">
        <f>+K55*0.25</f>
        <v>7012.5</v>
      </c>
      <c r="I55" s="11"/>
      <c r="J55" s="20"/>
      <c r="K55" s="22">
        <f>+K58*0.1275</f>
        <v>28050</v>
      </c>
    </row>
    <row r="56" spans="1:11" ht="31.5" customHeight="1" x14ac:dyDescent="0.25">
      <c r="A56" s="296"/>
      <c r="B56" s="285"/>
      <c r="C56" s="48" t="s">
        <v>10</v>
      </c>
      <c r="D56" s="11"/>
      <c r="E56" s="11">
        <f>+K56*0.1</f>
        <v>3300</v>
      </c>
      <c r="F56" s="11">
        <f>+K56*0.4</f>
        <v>13200</v>
      </c>
      <c r="G56" s="11">
        <f>+K56*0.25</f>
        <v>8250</v>
      </c>
      <c r="H56" s="11">
        <f>+K56*0.25</f>
        <v>8250</v>
      </c>
      <c r="I56" s="11"/>
      <c r="J56" s="20"/>
      <c r="K56" s="22">
        <f>+K58*0.15</f>
        <v>33000</v>
      </c>
    </row>
    <row r="57" spans="1:11" ht="24.75" customHeight="1" thickBot="1" x14ac:dyDescent="0.3">
      <c r="A57" s="296"/>
      <c r="B57" s="285"/>
      <c r="C57" s="49" t="s">
        <v>11</v>
      </c>
      <c r="D57" s="15"/>
      <c r="E57" s="15"/>
      <c r="F57" s="15"/>
      <c r="G57" s="15"/>
      <c r="H57" s="15"/>
      <c r="I57" s="15"/>
      <c r="J57" s="60"/>
      <c r="K57" s="61"/>
    </row>
    <row r="58" spans="1:11" ht="16.5" thickBot="1" x14ac:dyDescent="0.3">
      <c r="A58" s="297"/>
      <c r="B58" s="304"/>
      <c r="C58" s="65" t="s">
        <v>13</v>
      </c>
      <c r="D58" s="62"/>
      <c r="E58" s="62">
        <f>SUM(E53:E57)</f>
        <v>22000</v>
      </c>
      <c r="F58" s="62">
        <f>SUM(F53:F57)</f>
        <v>88000</v>
      </c>
      <c r="G58" s="62">
        <f>SUM(G53:G57)</f>
        <v>55000</v>
      </c>
      <c r="H58" s="62">
        <f>SUM(H53:H57)</f>
        <v>55000</v>
      </c>
      <c r="I58" s="64"/>
      <c r="J58" s="67"/>
      <c r="K58" s="68">
        <v>220000</v>
      </c>
    </row>
    <row r="59" spans="1:11" ht="45.75" customHeight="1" x14ac:dyDescent="0.25">
      <c r="A59" s="298" t="s">
        <v>127</v>
      </c>
      <c r="B59" s="301" t="s">
        <v>96</v>
      </c>
      <c r="C59" s="134" t="s">
        <v>7</v>
      </c>
      <c r="D59" s="123"/>
      <c r="E59" s="123"/>
      <c r="F59" s="123">
        <f>+K59*0.15</f>
        <v>6502.5</v>
      </c>
      <c r="G59" s="123">
        <f>+K59*0.35</f>
        <v>15172.499999999998</v>
      </c>
      <c r="H59" s="123">
        <f>+K59*0.5</f>
        <v>21675</v>
      </c>
      <c r="I59" s="123"/>
      <c r="J59" s="124"/>
      <c r="K59" s="21">
        <f>+K64*0.7225</f>
        <v>43350</v>
      </c>
    </row>
    <row r="60" spans="1:11" ht="43.5" customHeight="1" x14ac:dyDescent="0.25">
      <c r="A60" s="299"/>
      <c r="B60" s="302"/>
      <c r="C60" s="48" t="s">
        <v>8</v>
      </c>
      <c r="D60" s="11"/>
      <c r="E60" s="11"/>
      <c r="F60" s="11"/>
      <c r="G60" s="11"/>
      <c r="H60" s="11"/>
      <c r="I60" s="11"/>
      <c r="J60" s="20"/>
      <c r="K60" s="22"/>
    </row>
    <row r="61" spans="1:11" ht="33" customHeight="1" x14ac:dyDescent="0.25">
      <c r="A61" s="299"/>
      <c r="B61" s="302"/>
      <c r="C61" s="48" t="s">
        <v>9</v>
      </c>
      <c r="D61" s="11"/>
      <c r="E61" s="11"/>
      <c r="F61" s="11">
        <f>+K61*0.15</f>
        <v>1147.5</v>
      </c>
      <c r="G61" s="11">
        <f>+K61*0.35</f>
        <v>2677.5</v>
      </c>
      <c r="H61" s="11">
        <f>+K61*0.5</f>
        <v>3825</v>
      </c>
      <c r="I61" s="11"/>
      <c r="J61" s="20"/>
      <c r="K61" s="22">
        <f>+K64*0.1275</f>
        <v>7650</v>
      </c>
    </row>
    <row r="62" spans="1:11" ht="36.75" customHeight="1" x14ac:dyDescent="0.25">
      <c r="A62" s="299"/>
      <c r="B62" s="302"/>
      <c r="C62" s="48" t="s">
        <v>10</v>
      </c>
      <c r="D62" s="11"/>
      <c r="E62" s="11"/>
      <c r="F62" s="11">
        <f>+K62*0.15</f>
        <v>1350</v>
      </c>
      <c r="G62" s="11">
        <f>+K62*0.35</f>
        <v>3150</v>
      </c>
      <c r="H62" s="11">
        <f>+K62*0.5</f>
        <v>4500</v>
      </c>
      <c r="I62" s="11"/>
      <c r="J62" s="20"/>
      <c r="K62" s="22">
        <f>+K64*0.15</f>
        <v>9000</v>
      </c>
    </row>
    <row r="63" spans="1:11" ht="24" customHeight="1" thickBot="1" x14ac:dyDescent="0.3">
      <c r="A63" s="299"/>
      <c r="B63" s="302"/>
      <c r="C63" s="49" t="s">
        <v>11</v>
      </c>
      <c r="D63" s="15"/>
      <c r="E63" s="15"/>
      <c r="F63" s="15"/>
      <c r="G63" s="15"/>
      <c r="H63" s="15"/>
      <c r="I63" s="15"/>
      <c r="J63" s="60"/>
      <c r="K63" s="61"/>
    </row>
    <row r="64" spans="1:11" ht="16.5" thickBot="1" x14ac:dyDescent="0.3">
      <c r="A64" s="300"/>
      <c r="B64" s="303"/>
      <c r="C64" s="65" t="s">
        <v>13</v>
      </c>
      <c r="D64" s="62"/>
      <c r="E64" s="62"/>
      <c r="F64" s="62">
        <f>SUM(F59:F63)</f>
        <v>9000</v>
      </c>
      <c r="G64" s="62">
        <f>SUM(G59:G63)</f>
        <v>21000</v>
      </c>
      <c r="H64" s="62">
        <f>SUM(H59:H63)</f>
        <v>30000</v>
      </c>
      <c r="I64" s="64"/>
      <c r="J64" s="67"/>
      <c r="K64" s="68">
        <v>60000</v>
      </c>
    </row>
    <row r="65" spans="1:11" ht="30.6" customHeight="1" x14ac:dyDescent="0.25">
      <c r="A65" s="298" t="s">
        <v>136</v>
      </c>
      <c r="B65" s="301" t="s">
        <v>96</v>
      </c>
      <c r="C65" s="134" t="s">
        <v>7</v>
      </c>
      <c r="D65" s="123"/>
      <c r="E65" s="123"/>
      <c r="F65" s="123"/>
      <c r="G65" s="123">
        <f>+K65*0.15</f>
        <v>9440.3294999999998</v>
      </c>
      <c r="H65" s="123">
        <f>+K65*0.25</f>
        <v>15733.882500000002</v>
      </c>
      <c r="I65" s="123">
        <f>+K65*0.25</f>
        <v>15733.882500000002</v>
      </c>
      <c r="J65" s="124">
        <f>+K65*0.35</f>
        <v>22027.4355</v>
      </c>
      <c r="K65" s="21">
        <f>+K70*0.7225</f>
        <v>62935.530000000006</v>
      </c>
    </row>
    <row r="66" spans="1:11" ht="34.9" customHeight="1" x14ac:dyDescent="0.25">
      <c r="A66" s="299"/>
      <c r="B66" s="302"/>
      <c r="C66" s="48" t="s">
        <v>8</v>
      </c>
      <c r="D66" s="11"/>
      <c r="E66" s="11"/>
      <c r="F66" s="11"/>
      <c r="G66" s="11"/>
      <c r="H66" s="11"/>
      <c r="I66" s="11"/>
      <c r="J66" s="20"/>
      <c r="K66" s="22"/>
    </row>
    <row r="67" spans="1:11" ht="26.45" customHeight="1" x14ac:dyDescent="0.25">
      <c r="A67" s="299"/>
      <c r="B67" s="302"/>
      <c r="C67" s="48" t="s">
        <v>9</v>
      </c>
      <c r="D67" s="11"/>
      <c r="E67" s="11"/>
      <c r="F67" s="11"/>
      <c r="G67" s="11">
        <f>+K67*0.15</f>
        <v>1665.9404999999999</v>
      </c>
      <c r="H67" s="11">
        <f>+K67*0.25</f>
        <v>2776.5675000000001</v>
      </c>
      <c r="I67" s="11">
        <f>+K67*0.25</f>
        <v>2776.5675000000001</v>
      </c>
      <c r="J67" s="20">
        <f>+K67*0.35</f>
        <v>3887.1945000000001</v>
      </c>
      <c r="K67" s="22">
        <f>+K70*0.1275</f>
        <v>11106.27</v>
      </c>
    </row>
    <row r="68" spans="1:11" ht="33" customHeight="1" x14ac:dyDescent="0.25">
      <c r="A68" s="299"/>
      <c r="B68" s="302"/>
      <c r="C68" s="48" t="s">
        <v>10</v>
      </c>
      <c r="D68" s="11"/>
      <c r="E68" s="11"/>
      <c r="F68" s="11"/>
      <c r="G68" s="11">
        <f>+K68*0.15</f>
        <v>1959.9299999999998</v>
      </c>
      <c r="H68" s="11">
        <f>+K68*0.25</f>
        <v>3266.5499999999997</v>
      </c>
      <c r="I68" s="11">
        <f>+K68*0.25</f>
        <v>3266.5499999999997</v>
      </c>
      <c r="J68" s="20">
        <f>+K68*0.35</f>
        <v>4573.1699999999992</v>
      </c>
      <c r="K68" s="22">
        <f>+K70*0.15</f>
        <v>13066.199999999999</v>
      </c>
    </row>
    <row r="69" spans="1:11" ht="19.5" customHeight="1" thickBot="1" x14ac:dyDescent="0.3">
      <c r="A69" s="299"/>
      <c r="B69" s="302"/>
      <c r="C69" s="49" t="s">
        <v>11</v>
      </c>
      <c r="D69" s="15"/>
      <c r="E69" s="15"/>
      <c r="F69" s="15"/>
      <c r="G69" s="15"/>
      <c r="H69" s="15"/>
      <c r="I69" s="15"/>
      <c r="J69" s="60"/>
      <c r="K69" s="83"/>
    </row>
    <row r="70" spans="1:11" ht="16.5" thickBot="1" x14ac:dyDescent="0.3">
      <c r="A70" s="300"/>
      <c r="B70" s="303"/>
      <c r="C70" s="65" t="s">
        <v>13</v>
      </c>
      <c r="D70" s="69"/>
      <c r="E70" s="63"/>
      <c r="F70" s="63"/>
      <c r="G70" s="62">
        <f>SUM(G65:G69)</f>
        <v>13066.2</v>
      </c>
      <c r="H70" s="62">
        <f>SUM(H65:H69)</f>
        <v>21777</v>
      </c>
      <c r="I70" s="64">
        <f>SUM(I65:I69)</f>
        <v>21777</v>
      </c>
      <c r="J70" s="66">
        <f>SUM(J65:J69)</f>
        <v>30487.8</v>
      </c>
      <c r="K70" s="68">
        <f>100000-12892</f>
        <v>87108</v>
      </c>
    </row>
    <row r="71" spans="1:11" x14ac:dyDescent="0.25">
      <c r="A71" s="50"/>
      <c r="B71" s="17"/>
      <c r="C71" s="51"/>
      <c r="D71" s="16"/>
      <c r="E71" s="16"/>
      <c r="F71" s="16"/>
      <c r="G71" s="16"/>
      <c r="H71" s="16"/>
      <c r="I71" s="17"/>
      <c r="J71" s="18"/>
      <c r="K71" s="52"/>
    </row>
    <row r="73" spans="1:11" ht="16.5" thickBot="1" x14ac:dyDescent="0.3"/>
    <row r="74" spans="1:11" s="7" customFormat="1" ht="26.25" thickBot="1" x14ac:dyDescent="0.3">
      <c r="C74" s="156" t="s">
        <v>15</v>
      </c>
      <c r="D74" s="157" t="s">
        <v>124</v>
      </c>
      <c r="E74" s="158" t="s">
        <v>0</v>
      </c>
      <c r="F74" s="158" t="s">
        <v>1</v>
      </c>
      <c r="G74" s="158" t="s">
        <v>2</v>
      </c>
      <c r="H74" s="158" t="s">
        <v>3</v>
      </c>
      <c r="I74" s="158" t="s">
        <v>4</v>
      </c>
      <c r="J74" s="158" t="s">
        <v>5</v>
      </c>
      <c r="K74" s="159" t="s">
        <v>6</v>
      </c>
    </row>
    <row r="75" spans="1:11" ht="38.25" x14ac:dyDescent="0.25">
      <c r="C75" s="147" t="s">
        <v>7</v>
      </c>
      <c r="D75" s="148">
        <f>+E75+F75+G75+H75+I75+K75+J75</f>
        <v>595246.50127499993</v>
      </c>
      <c r="E75" s="148"/>
      <c r="F75" s="148">
        <f t="shared" ref="F75:K78" si="7">+E9</f>
        <v>31191.234627500002</v>
      </c>
      <c r="G75" s="148">
        <f t="shared" si="7"/>
        <v>162707.02601</v>
      </c>
      <c r="H75" s="148">
        <f t="shared" si="7"/>
        <v>161792.111255</v>
      </c>
      <c r="I75" s="148">
        <f t="shared" si="7"/>
        <v>169282.31138250002</v>
      </c>
      <c r="J75" s="148">
        <f t="shared" si="7"/>
        <v>48246.3825</v>
      </c>
      <c r="K75" s="149">
        <f t="shared" si="7"/>
        <v>22027.4355</v>
      </c>
    </row>
    <row r="76" spans="1:11" ht="51" customHeight="1" x14ac:dyDescent="0.25">
      <c r="C76" s="150" t="s">
        <v>8</v>
      </c>
      <c r="D76" s="151">
        <f>+E76+F76+G76+H76+I76+J76+K76</f>
        <v>254753.50000000003</v>
      </c>
      <c r="E76" s="151"/>
      <c r="F76" s="151">
        <f t="shared" si="7"/>
        <v>25475.350000000002</v>
      </c>
      <c r="G76" s="151">
        <f t="shared" si="7"/>
        <v>101901.40000000001</v>
      </c>
      <c r="H76" s="151">
        <f t="shared" si="7"/>
        <v>25475.350000000002</v>
      </c>
      <c r="I76" s="151">
        <f t="shared" si="7"/>
        <v>50950.700000000004</v>
      </c>
      <c r="J76" s="151">
        <f t="shared" si="7"/>
        <v>25475.350000000002</v>
      </c>
      <c r="K76" s="152">
        <f t="shared" si="7"/>
        <v>25475.350000000002</v>
      </c>
    </row>
    <row r="77" spans="1:11" ht="42.6" customHeight="1" x14ac:dyDescent="0.25">
      <c r="C77" s="150" t="s">
        <v>9</v>
      </c>
      <c r="D77" s="151">
        <f>+E77+F77+G77+H77+I77+J77+K77</f>
        <v>150000.000225</v>
      </c>
      <c r="E77" s="151"/>
      <c r="F77" s="151">
        <f t="shared" si="7"/>
        <v>9999.9855224999992</v>
      </c>
      <c r="G77" s="151">
        <f t="shared" si="7"/>
        <v>46695.604590000003</v>
      </c>
      <c r="H77" s="151">
        <f t="shared" si="7"/>
        <v>33047.199045000001</v>
      </c>
      <c r="I77" s="151">
        <f t="shared" si="7"/>
        <v>38864.649067500002</v>
      </c>
      <c r="J77" s="151">
        <f t="shared" si="7"/>
        <v>13009.717500000002</v>
      </c>
      <c r="K77" s="152">
        <f t="shared" si="7"/>
        <v>8382.8445000000011</v>
      </c>
    </row>
    <row r="78" spans="1:11" ht="40.9" customHeight="1" x14ac:dyDescent="0.25">
      <c r="B78" s="5"/>
      <c r="C78" s="150" t="s">
        <v>10</v>
      </c>
      <c r="D78" s="151">
        <f>+E78+F78+G78+H78+I78+J78+K78</f>
        <v>176470.58850000001</v>
      </c>
      <c r="E78" s="151"/>
      <c r="F78" s="151">
        <f>+E12</f>
        <v>11764.68885</v>
      </c>
      <c r="G78" s="151">
        <f t="shared" si="7"/>
        <v>54936.005400000002</v>
      </c>
      <c r="H78" s="151">
        <f t="shared" si="7"/>
        <v>38879.057700000005</v>
      </c>
      <c r="I78" s="151">
        <f t="shared" si="7"/>
        <v>45723.116549999999</v>
      </c>
      <c r="J78" s="151">
        <f t="shared" si="7"/>
        <v>15305.55</v>
      </c>
      <c r="K78" s="152">
        <f t="shared" si="7"/>
        <v>9862.1699999999983</v>
      </c>
    </row>
    <row r="79" spans="1:11" ht="33" customHeight="1" thickBot="1" x14ac:dyDescent="0.3">
      <c r="C79" s="153" t="s">
        <v>11</v>
      </c>
      <c r="D79" s="154"/>
      <c r="E79" s="154"/>
      <c r="F79" s="154"/>
      <c r="G79" s="154"/>
      <c r="H79" s="154"/>
      <c r="I79" s="154"/>
      <c r="J79" s="154"/>
      <c r="K79" s="155"/>
    </row>
    <row r="80" spans="1:11" x14ac:dyDescent="0.25">
      <c r="C80" s="120"/>
      <c r="D80" s="121"/>
      <c r="E80" s="121"/>
      <c r="F80" s="121"/>
      <c r="G80" s="121"/>
      <c r="H80" s="121"/>
      <c r="I80" s="121"/>
      <c r="J80" s="121"/>
      <c r="K80" s="121"/>
    </row>
    <row r="81" spans="3:11" ht="16.5" thickBot="1" x14ac:dyDescent="0.3"/>
    <row r="82" spans="3:11" ht="25.5" x14ac:dyDescent="0.25">
      <c r="C82" s="164" t="s">
        <v>16</v>
      </c>
      <c r="D82" s="165" t="s">
        <v>124</v>
      </c>
      <c r="E82" s="165" t="s">
        <v>0</v>
      </c>
      <c r="F82" s="165" t="s">
        <v>1</v>
      </c>
      <c r="G82" s="165" t="s">
        <v>2</v>
      </c>
      <c r="H82" s="165" t="s">
        <v>3</v>
      </c>
      <c r="I82" s="165" t="s">
        <v>4</v>
      </c>
      <c r="J82" s="165" t="s">
        <v>5</v>
      </c>
      <c r="K82" s="166" t="s">
        <v>6</v>
      </c>
    </row>
    <row r="83" spans="3:11" ht="38.25" x14ac:dyDescent="0.25">
      <c r="C83" s="160" t="s">
        <v>7</v>
      </c>
      <c r="D83" s="163">
        <v>0</v>
      </c>
      <c r="E83" s="163">
        <v>0</v>
      </c>
      <c r="F83" s="163">
        <v>0</v>
      </c>
      <c r="G83" s="163">
        <v>0</v>
      </c>
      <c r="H83" s="163">
        <v>0</v>
      </c>
      <c r="I83" s="163">
        <v>0</v>
      </c>
      <c r="J83" s="163">
        <v>0</v>
      </c>
      <c r="K83" s="167">
        <v>0</v>
      </c>
    </row>
    <row r="84" spans="3:11" ht="57" customHeight="1" x14ac:dyDescent="0.25">
      <c r="C84" s="160" t="s">
        <v>8</v>
      </c>
      <c r="D84" s="161">
        <f>+F84+G84+H84+I84+J84+K84</f>
        <v>170000</v>
      </c>
      <c r="E84" s="161"/>
      <c r="F84" s="161">
        <v>28333.33</v>
      </c>
      <c r="G84" s="161">
        <v>28333.33</v>
      </c>
      <c r="H84" s="161">
        <v>28333.33</v>
      </c>
      <c r="I84" s="161">
        <v>28333.33</v>
      </c>
      <c r="J84" s="161">
        <v>28333.360000000001</v>
      </c>
      <c r="K84" s="162">
        <v>28333.32</v>
      </c>
    </row>
    <row r="85" spans="3:11" ht="41.45" customHeight="1" x14ac:dyDescent="0.25">
      <c r="C85" s="160" t="s">
        <v>9</v>
      </c>
      <c r="D85" s="161">
        <f>+E85+F85+G85+H85+I85+J85+K85</f>
        <v>30000</v>
      </c>
      <c r="E85" s="161"/>
      <c r="F85" s="161">
        <v>5000</v>
      </c>
      <c r="G85" s="161">
        <v>5000</v>
      </c>
      <c r="H85" s="161">
        <v>5000</v>
      </c>
      <c r="I85" s="161">
        <v>5000</v>
      </c>
      <c r="J85" s="161">
        <v>5000</v>
      </c>
      <c r="K85" s="162">
        <v>5000</v>
      </c>
    </row>
    <row r="86" spans="3:11" ht="25.5" x14ac:dyDescent="0.25">
      <c r="C86" s="160" t="s">
        <v>10</v>
      </c>
      <c r="D86" s="161"/>
      <c r="E86" s="161"/>
      <c r="F86" s="161"/>
      <c r="G86" s="161"/>
      <c r="H86" s="161"/>
      <c r="I86" s="161"/>
      <c r="J86" s="161"/>
      <c r="K86" s="162"/>
    </row>
    <row r="87" spans="3:11" ht="16.5" thickBot="1" x14ac:dyDescent="0.3">
      <c r="C87" s="108" t="s">
        <v>11</v>
      </c>
      <c r="D87" s="135"/>
      <c r="E87" s="135"/>
      <c r="F87" s="135"/>
      <c r="G87" s="135"/>
      <c r="H87" s="135"/>
      <c r="I87" s="135"/>
      <c r="J87" s="135"/>
      <c r="K87" s="136"/>
    </row>
    <row r="88" spans="3:11" x14ac:dyDescent="0.25">
      <c r="C88" s="120"/>
      <c r="D88" s="121"/>
      <c r="E88" s="121"/>
      <c r="F88" s="121"/>
      <c r="G88" s="121"/>
      <c r="H88" s="121"/>
      <c r="I88" s="121"/>
      <c r="J88" s="121"/>
      <c r="K88" s="121"/>
    </row>
    <row r="89" spans="3:11" ht="16.5" thickBot="1" x14ac:dyDescent="0.3"/>
    <row r="90" spans="3:11" ht="39.75" thickBot="1" x14ac:dyDescent="0.3">
      <c r="C90" s="19" t="s">
        <v>17</v>
      </c>
      <c r="D90" s="111">
        <f>+D91+D92+D93+D94</f>
        <v>1376470.59</v>
      </c>
    </row>
    <row r="91" spans="3:11" ht="39" x14ac:dyDescent="0.25">
      <c r="C91" s="107" t="s">
        <v>7</v>
      </c>
      <c r="D91" s="110">
        <f>+F75+G75+H75+I75+J75+K75</f>
        <v>595246.50127499993</v>
      </c>
    </row>
    <row r="92" spans="3:11" ht="39" x14ac:dyDescent="0.25">
      <c r="C92" s="72" t="s">
        <v>8</v>
      </c>
      <c r="D92" s="73">
        <f>200000*0.85+F76+G76+H76+I76+J76+K76</f>
        <v>424753.49999999994</v>
      </c>
    </row>
    <row r="93" spans="3:11" ht="26.25" x14ac:dyDescent="0.25">
      <c r="C93" s="72" t="s">
        <v>9</v>
      </c>
      <c r="D93" s="73">
        <f>200000*0.15+F77+G77+H77+I77+J77+K77</f>
        <v>180000.00022500003</v>
      </c>
    </row>
    <row r="94" spans="3:11" ht="26.25" x14ac:dyDescent="0.25">
      <c r="C94" s="72" t="s">
        <v>10</v>
      </c>
      <c r="D94" s="73">
        <f>+E12+F12+G12+H12+I12+J12</f>
        <v>176470.58850000001</v>
      </c>
    </row>
    <row r="95" spans="3:11" ht="16.5" thickBot="1" x14ac:dyDescent="0.3">
      <c r="C95" s="108" t="s">
        <v>11</v>
      </c>
      <c r="D95" s="109"/>
    </row>
  </sheetData>
  <mergeCells count="20">
    <mergeCell ref="A59:A64"/>
    <mergeCell ref="B59:B64"/>
    <mergeCell ref="A65:A70"/>
    <mergeCell ref="B65:B70"/>
    <mergeCell ref="A53:A58"/>
    <mergeCell ref="B53:B58"/>
    <mergeCell ref="A4:J4"/>
    <mergeCell ref="A1:J1"/>
    <mergeCell ref="A2:J2"/>
    <mergeCell ref="A40:K40"/>
    <mergeCell ref="A47:A52"/>
    <mergeCell ref="B47:B52"/>
    <mergeCell ref="A7:K7"/>
    <mergeCell ref="A15:K15"/>
    <mergeCell ref="A22:A27"/>
    <mergeCell ref="B22:B27"/>
    <mergeCell ref="A28:A33"/>
    <mergeCell ref="B28:B33"/>
    <mergeCell ref="A34:A39"/>
    <mergeCell ref="B34:B39"/>
  </mergeCells>
  <pageMargins left="0.7" right="0.7" top="0.75" bottom="0.75" header="0.3" footer="0.3"/>
  <pageSetup paperSize="9" scale="8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L37"/>
  <sheetViews>
    <sheetView view="pageBreakPreview" zoomScale="90" zoomScaleNormal="100" zoomScaleSheetLayoutView="90" workbookViewId="0">
      <selection activeCell="A7" sqref="A7:L33"/>
    </sheetView>
  </sheetViews>
  <sheetFormatPr defaultRowHeight="15" x14ac:dyDescent="0.25"/>
  <cols>
    <col min="11" max="11" width="9.7109375" customWidth="1"/>
    <col min="12" max="12" width="4.28515625" customWidth="1"/>
  </cols>
  <sheetData>
    <row r="4" spans="1:12" ht="15.75" x14ac:dyDescent="0.25">
      <c r="A4" s="260" t="s">
        <v>40</v>
      </c>
      <c r="B4" s="260"/>
      <c r="C4" s="260"/>
      <c r="D4" s="260"/>
      <c r="E4" s="260"/>
      <c r="F4" s="260"/>
      <c r="G4" s="260"/>
      <c r="H4" s="260"/>
      <c r="I4" s="260"/>
      <c r="J4" s="260"/>
      <c r="K4" s="260"/>
      <c r="L4" s="260"/>
    </row>
    <row r="5" spans="1:12" ht="15.75" thickBot="1" x14ac:dyDescent="0.3"/>
    <row r="6" spans="1:12" ht="16.5" thickBot="1" x14ac:dyDescent="0.3">
      <c r="A6" s="306" t="s">
        <v>41</v>
      </c>
      <c r="B6" s="307"/>
      <c r="C6" s="307"/>
      <c r="D6" s="307"/>
      <c r="E6" s="307"/>
      <c r="F6" s="307"/>
      <c r="G6" s="307"/>
      <c r="H6" s="307"/>
      <c r="I6" s="307"/>
      <c r="J6" s="307"/>
      <c r="K6" s="307"/>
      <c r="L6" s="308"/>
    </row>
    <row r="7" spans="1:12" x14ac:dyDescent="0.25">
      <c r="A7" s="309" t="s">
        <v>67</v>
      </c>
      <c r="B7" s="310"/>
      <c r="C7" s="310"/>
      <c r="D7" s="310"/>
      <c r="E7" s="310"/>
      <c r="F7" s="310"/>
      <c r="G7" s="310"/>
      <c r="H7" s="310"/>
      <c r="I7" s="310"/>
      <c r="J7" s="310"/>
      <c r="K7" s="310"/>
      <c r="L7" s="310"/>
    </row>
    <row r="8" spans="1:12" x14ac:dyDescent="0.25">
      <c r="A8" s="311"/>
      <c r="B8" s="311"/>
      <c r="C8" s="311"/>
      <c r="D8" s="311"/>
      <c r="E8" s="311"/>
      <c r="F8" s="311"/>
      <c r="G8" s="311"/>
      <c r="H8" s="311"/>
      <c r="I8" s="311"/>
      <c r="J8" s="311"/>
      <c r="K8" s="311"/>
      <c r="L8" s="311"/>
    </row>
    <row r="9" spans="1:12" x14ac:dyDescent="0.25">
      <c r="A9" s="311"/>
      <c r="B9" s="311"/>
      <c r="C9" s="311"/>
      <c r="D9" s="311"/>
      <c r="E9" s="311"/>
      <c r="F9" s="311"/>
      <c r="G9" s="311"/>
      <c r="H9" s="311"/>
      <c r="I9" s="311"/>
      <c r="J9" s="311"/>
      <c r="K9" s="311"/>
      <c r="L9" s="311"/>
    </row>
    <row r="10" spans="1:12" x14ac:dyDescent="0.25">
      <c r="A10" s="311"/>
      <c r="B10" s="311"/>
      <c r="C10" s="311"/>
      <c r="D10" s="311"/>
      <c r="E10" s="311"/>
      <c r="F10" s="311"/>
      <c r="G10" s="311"/>
      <c r="H10" s="311"/>
      <c r="I10" s="311"/>
      <c r="J10" s="311"/>
      <c r="K10" s="311"/>
      <c r="L10" s="311"/>
    </row>
    <row r="11" spans="1:12" x14ac:dyDescent="0.25">
      <c r="A11" s="311"/>
      <c r="B11" s="311"/>
      <c r="C11" s="311"/>
      <c r="D11" s="311"/>
      <c r="E11" s="311"/>
      <c r="F11" s="311"/>
      <c r="G11" s="311"/>
      <c r="H11" s="311"/>
      <c r="I11" s="311"/>
      <c r="J11" s="311"/>
      <c r="K11" s="311"/>
      <c r="L11" s="311"/>
    </row>
    <row r="12" spans="1:12" x14ac:dyDescent="0.25">
      <c r="A12" s="311"/>
      <c r="B12" s="311"/>
      <c r="C12" s="311"/>
      <c r="D12" s="311"/>
      <c r="E12" s="311"/>
      <c r="F12" s="311"/>
      <c r="G12" s="311"/>
      <c r="H12" s="311"/>
      <c r="I12" s="311"/>
      <c r="J12" s="311"/>
      <c r="K12" s="311"/>
      <c r="L12" s="311"/>
    </row>
    <row r="13" spans="1:12" x14ac:dyDescent="0.25">
      <c r="A13" s="311"/>
      <c r="B13" s="311"/>
      <c r="C13" s="311"/>
      <c r="D13" s="311"/>
      <c r="E13" s="311"/>
      <c r="F13" s="311"/>
      <c r="G13" s="311"/>
      <c r="H13" s="311"/>
      <c r="I13" s="311"/>
      <c r="J13" s="311"/>
      <c r="K13" s="311"/>
      <c r="L13" s="311"/>
    </row>
    <row r="14" spans="1:12" x14ac:dyDescent="0.25">
      <c r="A14" s="311"/>
      <c r="B14" s="311"/>
      <c r="C14" s="311"/>
      <c r="D14" s="311"/>
      <c r="E14" s="311"/>
      <c r="F14" s="311"/>
      <c r="G14" s="311"/>
      <c r="H14" s="311"/>
      <c r="I14" s="311"/>
      <c r="J14" s="311"/>
      <c r="K14" s="311"/>
      <c r="L14" s="311"/>
    </row>
    <row r="15" spans="1:12" x14ac:dyDescent="0.25">
      <c r="A15" s="311"/>
      <c r="B15" s="311"/>
      <c r="C15" s="311"/>
      <c r="D15" s="311"/>
      <c r="E15" s="311"/>
      <c r="F15" s="311"/>
      <c r="G15" s="311"/>
      <c r="H15" s="311"/>
      <c r="I15" s="311"/>
      <c r="J15" s="311"/>
      <c r="K15" s="311"/>
      <c r="L15" s="311"/>
    </row>
    <row r="16" spans="1:12" x14ac:dyDescent="0.25">
      <c r="A16" s="311"/>
      <c r="B16" s="311"/>
      <c r="C16" s="311"/>
      <c r="D16" s="311"/>
      <c r="E16" s="311"/>
      <c r="F16" s="311"/>
      <c r="G16" s="311"/>
      <c r="H16" s="311"/>
      <c r="I16" s="311"/>
      <c r="J16" s="311"/>
      <c r="K16" s="311"/>
      <c r="L16" s="311"/>
    </row>
    <row r="17" spans="1:12" x14ac:dyDescent="0.25">
      <c r="A17" s="311"/>
      <c r="B17" s="311"/>
      <c r="C17" s="311"/>
      <c r="D17" s="311"/>
      <c r="E17" s="311"/>
      <c r="F17" s="311"/>
      <c r="G17" s="311"/>
      <c r="H17" s="311"/>
      <c r="I17" s="311"/>
      <c r="J17" s="311"/>
      <c r="K17" s="311"/>
      <c r="L17" s="311"/>
    </row>
    <row r="18" spans="1:12" x14ac:dyDescent="0.25">
      <c r="A18" s="311"/>
      <c r="B18" s="311"/>
      <c r="C18" s="311"/>
      <c r="D18" s="311"/>
      <c r="E18" s="311"/>
      <c r="F18" s="311"/>
      <c r="G18" s="311"/>
      <c r="H18" s="311"/>
      <c r="I18" s="311"/>
      <c r="J18" s="311"/>
      <c r="K18" s="311"/>
      <c r="L18" s="311"/>
    </row>
    <row r="19" spans="1:12" ht="12" customHeight="1" x14ac:dyDescent="0.25">
      <c r="A19" s="311"/>
      <c r="B19" s="311"/>
      <c r="C19" s="311"/>
      <c r="D19" s="311"/>
      <c r="E19" s="311"/>
      <c r="F19" s="311"/>
      <c r="G19" s="311"/>
      <c r="H19" s="311"/>
      <c r="I19" s="311"/>
      <c r="J19" s="311"/>
      <c r="K19" s="311"/>
      <c r="L19" s="311"/>
    </row>
    <row r="20" spans="1:12" ht="12" hidden="1" customHeight="1" x14ac:dyDescent="0.25">
      <c r="A20" s="311"/>
      <c r="B20" s="311"/>
      <c r="C20" s="311"/>
      <c r="D20" s="311"/>
      <c r="E20" s="311"/>
      <c r="F20" s="311"/>
      <c r="G20" s="311"/>
      <c r="H20" s="311"/>
      <c r="I20" s="311"/>
      <c r="J20" s="311"/>
      <c r="K20" s="311"/>
      <c r="L20" s="311"/>
    </row>
    <row r="21" spans="1:12" hidden="1" x14ac:dyDescent="0.25">
      <c r="A21" s="311"/>
      <c r="B21" s="311"/>
      <c r="C21" s="311"/>
      <c r="D21" s="311"/>
      <c r="E21" s="311"/>
      <c r="F21" s="311"/>
      <c r="G21" s="311"/>
      <c r="H21" s="311"/>
      <c r="I21" s="311"/>
      <c r="J21" s="311"/>
      <c r="K21" s="311"/>
      <c r="L21" s="311"/>
    </row>
    <row r="22" spans="1:12" hidden="1" x14ac:dyDescent="0.25">
      <c r="A22" s="311"/>
      <c r="B22" s="311"/>
      <c r="C22" s="311"/>
      <c r="D22" s="311"/>
      <c r="E22" s="311"/>
      <c r="F22" s="311"/>
      <c r="G22" s="311"/>
      <c r="H22" s="311"/>
      <c r="I22" s="311"/>
      <c r="J22" s="311"/>
      <c r="K22" s="311"/>
      <c r="L22" s="311"/>
    </row>
    <row r="23" spans="1:12" hidden="1" x14ac:dyDescent="0.25">
      <c r="A23" s="311"/>
      <c r="B23" s="311"/>
      <c r="C23" s="311"/>
      <c r="D23" s="311"/>
      <c r="E23" s="311"/>
      <c r="F23" s="311"/>
      <c r="G23" s="311"/>
      <c r="H23" s="311"/>
      <c r="I23" s="311"/>
      <c r="J23" s="311"/>
      <c r="K23" s="311"/>
      <c r="L23" s="311"/>
    </row>
    <row r="24" spans="1:12" hidden="1" x14ac:dyDescent="0.25">
      <c r="A24" s="311"/>
      <c r="B24" s="311"/>
      <c r="C24" s="311"/>
      <c r="D24" s="311"/>
      <c r="E24" s="311"/>
      <c r="F24" s="311"/>
      <c r="G24" s="311"/>
      <c r="H24" s="311"/>
      <c r="I24" s="311"/>
      <c r="J24" s="311"/>
      <c r="K24" s="311"/>
      <c r="L24" s="311"/>
    </row>
    <row r="25" spans="1:12" hidden="1" x14ac:dyDescent="0.25">
      <c r="A25" s="311"/>
      <c r="B25" s="311"/>
      <c r="C25" s="311"/>
      <c r="D25" s="311"/>
      <c r="E25" s="311"/>
      <c r="F25" s="311"/>
      <c r="G25" s="311"/>
      <c r="H25" s="311"/>
      <c r="I25" s="311"/>
      <c r="J25" s="311"/>
      <c r="K25" s="311"/>
      <c r="L25" s="311"/>
    </row>
    <row r="26" spans="1:12" hidden="1" x14ac:dyDescent="0.25">
      <c r="A26" s="311"/>
      <c r="B26" s="311"/>
      <c r="C26" s="311"/>
      <c r="D26" s="311"/>
      <c r="E26" s="311"/>
      <c r="F26" s="311"/>
      <c r="G26" s="311"/>
      <c r="H26" s="311"/>
      <c r="I26" s="311"/>
      <c r="J26" s="311"/>
      <c r="K26" s="311"/>
      <c r="L26" s="311"/>
    </row>
    <row r="27" spans="1:12" hidden="1" x14ac:dyDescent="0.25">
      <c r="A27" s="311"/>
      <c r="B27" s="311"/>
      <c r="C27" s="311"/>
      <c r="D27" s="311"/>
      <c r="E27" s="311"/>
      <c r="F27" s="311"/>
      <c r="G27" s="311"/>
      <c r="H27" s="311"/>
      <c r="I27" s="311"/>
      <c r="J27" s="311"/>
      <c r="K27" s="311"/>
      <c r="L27" s="311"/>
    </row>
    <row r="28" spans="1:12" hidden="1" x14ac:dyDescent="0.25">
      <c r="A28" s="311"/>
      <c r="B28" s="311"/>
      <c r="C28" s="311"/>
      <c r="D28" s="311"/>
      <c r="E28" s="311"/>
      <c r="F28" s="311"/>
      <c r="G28" s="311"/>
      <c r="H28" s="311"/>
      <c r="I28" s="311"/>
      <c r="J28" s="311"/>
      <c r="K28" s="311"/>
      <c r="L28" s="311"/>
    </row>
    <row r="29" spans="1:12" hidden="1" x14ac:dyDescent="0.25">
      <c r="A29" s="311"/>
      <c r="B29" s="311"/>
      <c r="C29" s="311"/>
      <c r="D29" s="311"/>
      <c r="E29" s="311"/>
      <c r="F29" s="311"/>
      <c r="G29" s="311"/>
      <c r="H29" s="311"/>
      <c r="I29" s="311"/>
      <c r="J29" s="311"/>
      <c r="K29" s="311"/>
      <c r="L29" s="311"/>
    </row>
    <row r="30" spans="1:12" hidden="1" x14ac:dyDescent="0.25">
      <c r="A30" s="311"/>
      <c r="B30" s="311"/>
      <c r="C30" s="311"/>
      <c r="D30" s="311"/>
      <c r="E30" s="311"/>
      <c r="F30" s="311"/>
      <c r="G30" s="311"/>
      <c r="H30" s="311"/>
      <c r="I30" s="311"/>
      <c r="J30" s="311"/>
      <c r="K30" s="311"/>
      <c r="L30" s="311"/>
    </row>
    <row r="31" spans="1:12" hidden="1" x14ac:dyDescent="0.25">
      <c r="A31" s="311"/>
      <c r="B31" s="311"/>
      <c r="C31" s="311"/>
      <c r="D31" s="311"/>
      <c r="E31" s="311"/>
      <c r="F31" s="311"/>
      <c r="G31" s="311"/>
      <c r="H31" s="311"/>
      <c r="I31" s="311"/>
      <c r="J31" s="311"/>
      <c r="K31" s="311"/>
      <c r="L31" s="311"/>
    </row>
    <row r="32" spans="1:12" hidden="1" x14ac:dyDescent="0.25">
      <c r="A32" s="311"/>
      <c r="B32" s="311"/>
      <c r="C32" s="311"/>
      <c r="D32" s="311"/>
      <c r="E32" s="311"/>
      <c r="F32" s="311"/>
      <c r="G32" s="311"/>
      <c r="H32" s="311"/>
      <c r="I32" s="311"/>
      <c r="J32" s="311"/>
      <c r="K32" s="311"/>
      <c r="L32" s="311"/>
    </row>
    <row r="33" spans="1:12" ht="57.75" customHeight="1" x14ac:dyDescent="0.25">
      <c r="A33" s="311"/>
      <c r="B33" s="311"/>
      <c r="C33" s="311"/>
      <c r="D33" s="311"/>
      <c r="E33" s="311"/>
      <c r="F33" s="311"/>
      <c r="G33" s="311"/>
      <c r="H33" s="311"/>
      <c r="I33" s="311"/>
      <c r="J33" s="311"/>
      <c r="K33" s="311"/>
      <c r="L33" s="311"/>
    </row>
    <row r="34" spans="1:12" ht="222.6" customHeight="1" x14ac:dyDescent="0.25">
      <c r="A34" s="305" t="s">
        <v>65</v>
      </c>
      <c r="B34" s="305"/>
      <c r="C34" s="305"/>
      <c r="D34" s="305"/>
      <c r="E34" s="305"/>
      <c r="F34" s="305"/>
      <c r="G34" s="305"/>
      <c r="H34" s="305"/>
      <c r="I34" s="305"/>
      <c r="J34" s="305"/>
      <c r="K34" s="305"/>
      <c r="L34" s="305"/>
    </row>
    <row r="35" spans="1:12" ht="202.9" customHeight="1" x14ac:dyDescent="0.25">
      <c r="A35" s="305" t="s">
        <v>64</v>
      </c>
      <c r="B35" s="305"/>
      <c r="C35" s="305"/>
      <c r="D35" s="305"/>
      <c r="E35" s="305"/>
      <c r="F35" s="305"/>
      <c r="G35" s="305"/>
      <c r="H35" s="305"/>
      <c r="I35" s="305"/>
      <c r="J35" s="305"/>
      <c r="K35" s="305"/>
      <c r="L35" s="305"/>
    </row>
    <row r="36" spans="1:12" ht="177.75" customHeight="1" x14ac:dyDescent="0.25">
      <c r="A36" s="305" t="s">
        <v>66</v>
      </c>
      <c r="B36" s="305"/>
      <c r="C36" s="305"/>
      <c r="D36" s="305"/>
      <c r="E36" s="305"/>
      <c r="F36" s="305"/>
      <c r="G36" s="305"/>
      <c r="H36" s="305"/>
      <c r="I36" s="305"/>
      <c r="J36" s="305"/>
      <c r="K36" s="305"/>
      <c r="L36" s="305"/>
    </row>
    <row r="37" spans="1:12" ht="271.14999999999998" customHeight="1" x14ac:dyDescent="0.25">
      <c r="A37" s="305" t="s">
        <v>68</v>
      </c>
      <c r="B37" s="305"/>
      <c r="C37" s="305"/>
      <c r="D37" s="305"/>
      <c r="E37" s="305"/>
      <c r="F37" s="305"/>
      <c r="G37" s="305"/>
      <c r="H37" s="305"/>
      <c r="I37" s="305"/>
      <c r="J37" s="305"/>
      <c r="K37" s="305"/>
      <c r="L37" s="305"/>
    </row>
  </sheetData>
  <mergeCells count="7">
    <mergeCell ref="A37:L37"/>
    <mergeCell ref="A4:L4"/>
    <mergeCell ref="A6:L6"/>
    <mergeCell ref="A7:L33"/>
    <mergeCell ref="A36:L36"/>
    <mergeCell ref="A34:L34"/>
    <mergeCell ref="A35:L35"/>
  </mergeCells>
  <pageMargins left="0.7" right="0.7" top="0.75" bottom="0.75" header="0.3" footer="0.3"/>
  <pageSetup paperSize="9" scale="8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view="pageBreakPreview" zoomScale="60" zoomScaleNormal="100" workbookViewId="0">
      <selection activeCell="F24" sqref="F24"/>
    </sheetView>
  </sheetViews>
  <sheetFormatPr defaultRowHeight="15" x14ac:dyDescent="0.25"/>
  <sheetData>
    <row r="1" spans="1:6" x14ac:dyDescent="0.25">
      <c r="A1" s="23"/>
      <c r="B1" s="23"/>
      <c r="C1" s="23"/>
      <c r="D1" s="23"/>
      <c r="E1" s="23"/>
    </row>
    <row r="2" spans="1:6" x14ac:dyDescent="0.25">
      <c r="A2" s="23" t="s">
        <v>116</v>
      </c>
      <c r="B2" s="23"/>
      <c r="C2" s="23"/>
      <c r="D2" s="23"/>
      <c r="E2" s="23"/>
      <c r="F2" s="23"/>
    </row>
    <row r="3" spans="1:6" x14ac:dyDescent="0.25">
      <c r="A3" s="23"/>
      <c r="B3" s="23"/>
      <c r="C3" s="23"/>
      <c r="D3" s="23"/>
      <c r="E3" s="23"/>
      <c r="F3" s="23"/>
    </row>
    <row r="4" spans="1:6" x14ac:dyDescent="0.25">
      <c r="A4" s="23" t="s">
        <v>117</v>
      </c>
      <c r="B4" s="23"/>
      <c r="C4" s="23"/>
      <c r="D4" s="23"/>
      <c r="E4" s="23"/>
      <c r="F4" s="23"/>
    </row>
    <row r="5" spans="1:6" x14ac:dyDescent="0.25">
      <c r="A5" s="23" t="s">
        <v>121</v>
      </c>
      <c r="B5" s="23"/>
      <c r="C5" s="23"/>
      <c r="D5" s="23"/>
      <c r="E5" s="23"/>
      <c r="F5" s="23"/>
    </row>
    <row r="6" spans="1:6" x14ac:dyDescent="0.25">
      <c r="A6" s="23" t="s">
        <v>118</v>
      </c>
      <c r="B6" s="23"/>
      <c r="C6" s="23"/>
      <c r="D6" s="23"/>
      <c r="E6" s="23"/>
      <c r="F6" s="23"/>
    </row>
    <row r="7" spans="1:6" x14ac:dyDescent="0.25">
      <c r="A7" s="23" t="s">
        <v>119</v>
      </c>
      <c r="B7" s="23"/>
      <c r="C7" s="23"/>
      <c r="D7" s="23"/>
      <c r="E7" s="23"/>
      <c r="F7" s="23"/>
    </row>
    <row r="8" spans="1:6" x14ac:dyDescent="0.25">
      <c r="A8" s="23" t="s">
        <v>120</v>
      </c>
      <c r="B8" s="23"/>
      <c r="C8" s="23"/>
      <c r="D8" s="23"/>
      <c r="E8" s="23"/>
    </row>
    <row r="9" spans="1:6" x14ac:dyDescent="0.25">
      <c r="A9" s="23"/>
      <c r="B9" s="23"/>
      <c r="C9" s="23"/>
      <c r="D9" s="23"/>
      <c r="E9" s="2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9</vt:i4>
      </vt:variant>
    </vt:vector>
  </HeadingPairs>
  <TitlesOfParts>
    <vt:vector size="9" baseType="lpstr">
      <vt:lpstr>Viršelis</vt:lpstr>
      <vt:lpstr>Įvadas</vt:lpstr>
      <vt:lpstr>Teritorija ir gyventojai</vt:lpstr>
      <vt:lpstr>Teritorijos analizė</vt:lpstr>
      <vt:lpstr>Tikslai, uždaviniai, rodikliai</vt:lpstr>
      <vt:lpstr>Bendruomenės dalyvavimas</vt:lpstr>
      <vt:lpstr>Finansinis veiksmų planas</vt:lpstr>
      <vt:lpstr>VPS valdymas ir stebėsena</vt:lpstr>
      <vt:lpstr>Priedai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2023-12-02T13:51:12Z</dcterms:modified>
</cp:coreProperties>
</file>